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_2" sheetId="1" r:id="rId1"/>
  </sheets>
  <definedNames>
    <definedName name="_xlnm.Print_Area" localSheetId="0">'стр.1_2'!$A$1:$CX$94</definedName>
  </definedNames>
  <calcPr fullCalcOnLoad="1"/>
</workbook>
</file>

<file path=xl/sharedStrings.xml><?xml version="1.0" encoding="utf-8"?>
<sst xmlns="http://schemas.openxmlformats.org/spreadsheetml/2006/main" count="243" uniqueCount="170">
  <si>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</si>
  <si>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</si>
  <si>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</si>
  <si>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</si>
  <si>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</si>
  <si>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</si>
  <si>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</si>
  <si>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</si>
  <si>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</si>
  <si>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</si>
  <si>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</si>
  <si>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</si>
  <si>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</si>
  <si>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</si>
  <si>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</si>
  <si>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</si>
  <si>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</si>
  <si>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</si>
  <si>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</si>
  <si>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</si>
  <si>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</si>
  <si>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</si>
  <si>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</si>
  <si>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</si>
  <si>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На 31 декабря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</si>
  <si>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</si>
  <si>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</si>
  <si>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</si>
  <si>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</si>
  <si>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</si>
  <si>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</si>
  <si>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</si>
  <si>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</si>
  <si>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</si>
  <si>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</si>
  <si>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</si>
  <si>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</si>
  <si>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</si>
  <si>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</si>
  <si>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</si>
  <si>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</si>
  <si>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</si>
  <si>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</si>
  <si>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</si>
  <si>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</si>
  <si>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</si>
  <si>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</si>
  <si>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</si>
  <si>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</si>
  <si>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</si>
  <si>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</si>
  <si>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</si>
  <si>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</si>
  <si>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</si>
  <si>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</si>
  <si>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</si>
  <si>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</si>
  <si>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</si>
  <si>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</si>
  <si>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</si>
  <si>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</si>
  <si>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</si>
  <si>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</si>
  <si>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</si>
  <si>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</si>
  <si>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1370</t>
  </si>
  <si>
    <t>1300</t>
  </si>
  <si>
    <t>1420</t>
  </si>
  <si>
    <t>1400</t>
  </si>
  <si>
    <t>1520</t>
  </si>
  <si>
    <t>1540</t>
  </si>
  <si>
    <t>1500</t>
  </si>
  <si>
    <t>1700</t>
  </si>
  <si>
    <t>1180</t>
  </si>
  <si>
    <t>1190</t>
  </si>
  <si>
    <t>Денежные средства и денежные эквиваленты</t>
  </si>
  <si>
    <t>Оценочные обязательства</t>
  </si>
  <si>
    <t>12</t>
  </si>
  <si>
    <t>94322709</t>
  </si>
  <si>
    <t>5107910347</t>
  </si>
  <si>
    <t>51.18.26</t>
  </si>
  <si>
    <t>16</t>
  </si>
  <si>
    <t>65</t>
  </si>
  <si>
    <t>384</t>
  </si>
  <si>
    <t>ООО "Арктик-энерго"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</si>
  <si>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</si>
  <si>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</si>
  <si>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</si>
  <si>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Единица измерения: тыс. руб.</t>
  </si>
  <si>
    <t>184511, Российская Федерация, Мурманская область,</t>
  </si>
  <si>
    <t xml:space="preserve">Наименование показателя </t>
  </si>
  <si>
    <t>Поясне-
ния</t>
  </si>
  <si>
    <t>-</t>
  </si>
  <si>
    <t>в том числе:</t>
  </si>
  <si>
    <t>сырье, материалы и другие аналогичные ценности</t>
  </si>
  <si>
    <t>1211</t>
  </si>
  <si>
    <t>1214</t>
  </si>
  <si>
    <t>расходы будущих периодов</t>
  </si>
  <si>
    <t>Дебиторская задолженность (платежи по которой ожидаются в течение 12 месяцев после отчетной даты)</t>
  </si>
  <si>
    <t>1235</t>
  </si>
  <si>
    <t>1236</t>
  </si>
  <si>
    <t>1237</t>
  </si>
  <si>
    <t>1238</t>
  </si>
  <si>
    <t>из нее:</t>
  </si>
  <si>
    <t>покупатели и заказчики</t>
  </si>
  <si>
    <t>авансы выданные</t>
  </si>
  <si>
    <t>прочие дебиторы</t>
  </si>
  <si>
    <t>касса</t>
  </si>
  <si>
    <t>расчетные счета в рублях РФ</t>
  </si>
  <si>
    <t>1251</t>
  </si>
  <si>
    <t>1252</t>
  </si>
  <si>
    <t>1254</t>
  </si>
  <si>
    <t>нераспределенная прибыль (непокрытый убыток) отчетного года</t>
  </si>
  <si>
    <t>1371</t>
  </si>
  <si>
    <t>1521</t>
  </si>
  <si>
    <t>1522</t>
  </si>
  <si>
    <t>1523</t>
  </si>
  <si>
    <t>1524</t>
  </si>
  <si>
    <t>1525</t>
  </si>
  <si>
    <t>1527</t>
  </si>
  <si>
    <t>поставщики и подрядчики</t>
  </si>
  <si>
    <t>задолженность перед персоналом организации</t>
  </si>
  <si>
    <t>задолженность по налогам и сборам</t>
  </si>
  <si>
    <t>задолженность перед государственными внебюджетными фондами</t>
  </si>
  <si>
    <t>авансы полученные</t>
  </si>
  <si>
    <t>прочие кредиторы</t>
  </si>
  <si>
    <t>Н.В.Ульянова</t>
  </si>
  <si>
    <t>VI. СПРАВКА О СТОИМОСТИ ЧИСТЫХ АКТИВОВ</t>
  </si>
  <si>
    <t>Справка о стоимости чистых активов</t>
  </si>
  <si>
    <t>1800</t>
  </si>
  <si>
    <t>VII. СПРАВКА О НАЛИЧИИ ЦЕННОСТЕЙ, УЧИТЫВАЕМЫХ НА ЗАБАЛАНСОВЫХ СЧЕТАХ</t>
  </si>
  <si>
    <t>Арендованные основные средства</t>
  </si>
  <si>
    <t>1910</t>
  </si>
  <si>
    <t>1932</t>
  </si>
  <si>
    <t>1940</t>
  </si>
  <si>
    <t>1990</t>
  </si>
  <si>
    <t>Бланки строгой отчетности</t>
  </si>
  <si>
    <t>Спасанная в убыток задолженность неплатежеспособных дебиторов</t>
  </si>
  <si>
    <t>Нематериальные активы, полученные в пользование</t>
  </si>
  <si>
    <t>денежные эквиваленты и прочие денежные средства</t>
  </si>
  <si>
    <t>13</t>
  </si>
  <si>
    <t>14</t>
  </si>
  <si>
    <t>(</t>
  </si>
  <si>
    <t>)</t>
  </si>
  <si>
    <t>III. КАПИТАЛ И РЕЗЕРВЫ</t>
  </si>
  <si>
    <t>2014</t>
  </si>
  <si>
    <t>город Мончегорск, улица Кольская, дом 6А</t>
  </si>
  <si>
    <t>Прочие оборотные активы</t>
  </si>
  <si>
    <t>1260</t>
  </si>
  <si>
    <t>Добавочный капитал (без переоценки)</t>
  </si>
  <si>
    <t>1350</t>
  </si>
  <si>
    <t>Финансовые вложения (за исключением денежных эквивалентов)</t>
  </si>
  <si>
    <t>займы, предоставленные организациям на срок менее 12 месяцев</t>
  </si>
  <si>
    <t>1240</t>
  </si>
  <si>
    <t>1241</t>
  </si>
  <si>
    <t>О.А.Каменкова</t>
  </si>
  <si>
    <t>31 декабря</t>
  </si>
  <si>
    <t>31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</si>
  <si>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</si>
  <si>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</si>
  <si>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</si>
  <si>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</si>
  <si>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</si>
  <si>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</si>
  <si>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</si>
  <si>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</si>
  <si>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</si>
  <si>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19</t>
  </si>
  <si>
    <t>марта</t>
  </si>
  <si>
    <t>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</si>
</sst>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1" fontId="2" fillId="0" borderId="23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41" fontId="2" fillId="0" borderId="27" xfId="0" applyNumberFormat="1" applyFont="1" applyFill="1" applyBorder="1" applyAlignment="1">
      <alignment horizontal="center"/>
    </xf>
    <xf numFmtId="41" fontId="2" fillId="0" borderId="25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/>
    </xf>
    <xf numFmtId="41" fontId="2" fillId="0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2" fillId="33" borderId="29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1" fontId="2" fillId="0" borderId="29" xfId="0" applyNumberFormat="1" applyFont="1" applyFill="1" applyBorder="1" applyAlignment="1">
      <alignment horizontal="center"/>
    </xf>
    <xf numFmtId="41" fontId="2" fillId="0" borderId="15" xfId="0" applyNumberFormat="1" applyFont="1" applyFill="1" applyBorder="1" applyAlignment="1">
      <alignment horizontal="center"/>
    </xf>
    <xf numFmtId="41" fontId="2" fillId="0" borderId="31" xfId="0" applyNumberFormat="1" applyFont="1" applyFill="1" applyBorder="1" applyAlignment="1">
      <alignment horizontal="center"/>
    </xf>
    <xf numFmtId="41" fontId="2" fillId="0" borderId="32" xfId="0" applyNumberFormat="1" applyFont="1" applyFill="1" applyBorder="1" applyAlignment="1">
      <alignment horizontal="center"/>
    </xf>
    <xf numFmtId="41" fontId="2" fillId="0" borderId="33" xfId="0" applyNumberFormat="1" applyFont="1" applyFill="1" applyBorder="1" applyAlignment="1">
      <alignment horizontal="center"/>
    </xf>
    <xf numFmtId="41" fontId="2" fillId="0" borderId="3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41" fontId="2" fillId="0" borderId="15" xfId="0" applyNumberFormat="1" applyFont="1" applyFill="1" applyBorder="1" applyAlignment="1">
      <alignment/>
    </xf>
    <xf numFmtId="41" fontId="6" fillId="0" borderId="35" xfId="0" applyNumberFormat="1" applyFont="1" applyFill="1" applyBorder="1" applyAlignment="1">
      <alignment horizontal="center"/>
    </xf>
    <xf numFmtId="41" fontId="6" fillId="0" borderId="36" xfId="0" applyNumberFormat="1" applyFont="1" applyFill="1" applyBorder="1" applyAlignment="1">
      <alignment horizontal="center"/>
    </xf>
    <xf numFmtId="41" fontId="6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1" fontId="2" fillId="0" borderId="40" xfId="0" applyNumberFormat="1" applyFont="1" applyFill="1" applyBorder="1" applyAlignment="1">
      <alignment horizontal="center"/>
    </xf>
    <xf numFmtId="41" fontId="2" fillId="0" borderId="41" xfId="0" applyNumberFormat="1" applyFont="1" applyFill="1" applyBorder="1" applyAlignment="1">
      <alignment horizontal="center"/>
    </xf>
    <xf numFmtId="41" fontId="2" fillId="0" borderId="4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1" fontId="2" fillId="0" borderId="22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41" fontId="2" fillId="0" borderId="35" xfId="0" applyNumberFormat="1" applyFont="1" applyFill="1" applyBorder="1" applyAlignment="1">
      <alignment horizontal="center"/>
    </xf>
    <xf numFmtId="41" fontId="2" fillId="0" borderId="36" xfId="0" applyNumberFormat="1" applyFont="1" applyFill="1" applyBorder="1" applyAlignment="1">
      <alignment horizontal="center"/>
    </xf>
    <xf numFmtId="41" fontId="2" fillId="0" borderId="43" xfId="0" applyNumberFormat="1" applyFont="1" applyFill="1" applyBorder="1" applyAlignment="1">
      <alignment horizontal="center"/>
    </xf>
    <xf numFmtId="41" fontId="2" fillId="0" borderId="44" xfId="0" applyNumberFormat="1" applyFont="1" applyFill="1" applyBorder="1" applyAlignment="1">
      <alignment horizontal="center"/>
    </xf>
    <xf numFmtId="41" fontId="2" fillId="0" borderId="37" xfId="0" applyNumberFormat="1" applyFont="1" applyFill="1" applyBorder="1" applyAlignment="1">
      <alignment horizontal="center"/>
    </xf>
    <xf numFmtId="41" fontId="2" fillId="0" borderId="4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41" fontId="2" fillId="0" borderId="46" xfId="0" applyNumberFormat="1" applyFont="1" applyFill="1" applyBorder="1" applyAlignment="1">
      <alignment horizontal="center"/>
    </xf>
    <xf numFmtId="41" fontId="2" fillId="0" borderId="47" xfId="0" applyNumberFormat="1" applyFont="1" applyFill="1" applyBorder="1" applyAlignment="1">
      <alignment horizontal="center"/>
    </xf>
    <xf numFmtId="41" fontId="2" fillId="0" borderId="48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49" fontId="2" fillId="33" borderId="5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1" fontId="2" fillId="0" borderId="52" xfId="0" applyNumberFormat="1" applyFont="1" applyFill="1" applyBorder="1" applyAlignment="1">
      <alignment horizontal="center"/>
    </xf>
    <xf numFmtId="41" fontId="2" fillId="0" borderId="53" xfId="0" applyNumberFormat="1" applyFont="1" applyFill="1" applyBorder="1" applyAlignment="1">
      <alignment horizontal="center"/>
    </xf>
    <xf numFmtId="41" fontId="2" fillId="0" borderId="54" xfId="0" applyNumberFormat="1" applyFont="1" applyFill="1" applyBorder="1" applyAlignment="1">
      <alignment horizontal="center"/>
    </xf>
    <xf numFmtId="49" fontId="6" fillId="33" borderId="40" xfId="0" applyNumberFormat="1" applyFont="1" applyFill="1" applyBorder="1" applyAlignment="1">
      <alignment horizontal="center" wrapText="1"/>
    </xf>
    <xf numFmtId="49" fontId="6" fillId="33" borderId="41" xfId="0" applyNumberFormat="1" applyFont="1" applyFill="1" applyBorder="1" applyAlignment="1">
      <alignment horizontal="center" wrapText="1"/>
    </xf>
    <xf numFmtId="49" fontId="6" fillId="33" borderId="55" xfId="0" applyNumberFormat="1" applyFont="1" applyFill="1" applyBorder="1" applyAlignment="1">
      <alignment horizontal="center" wrapText="1"/>
    </xf>
    <xf numFmtId="0" fontId="6" fillId="0" borderId="41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41" xfId="0" applyNumberFormat="1" applyFont="1" applyFill="1" applyBorder="1" applyAlignment="1">
      <alignment horizontal="center" wrapText="1"/>
    </xf>
    <xf numFmtId="49" fontId="2" fillId="33" borderId="55" xfId="0" applyNumberFormat="1" applyFont="1" applyFill="1" applyBorder="1" applyAlignment="1">
      <alignment horizontal="center" wrapText="1"/>
    </xf>
    <xf numFmtId="0" fontId="2" fillId="0" borderId="41" xfId="0" applyFont="1" applyFill="1" applyBorder="1" applyAlignment="1">
      <alignment/>
    </xf>
    <xf numFmtId="41" fontId="2" fillId="0" borderId="56" xfId="0" applyNumberFormat="1" applyFont="1" applyFill="1" applyBorder="1" applyAlignment="1">
      <alignment horizontal="center"/>
    </xf>
    <xf numFmtId="41" fontId="2" fillId="0" borderId="57" xfId="0" applyNumberFormat="1" applyFont="1" applyFill="1" applyBorder="1" applyAlignment="1">
      <alignment horizontal="center"/>
    </xf>
    <xf numFmtId="41" fontId="2" fillId="0" borderId="5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41" fontId="2" fillId="0" borderId="40" xfId="0" applyNumberFormat="1" applyFont="1" applyFill="1" applyBorder="1" applyAlignment="1">
      <alignment horizontal="center" vertical="center"/>
    </xf>
    <xf numFmtId="41" fontId="2" fillId="0" borderId="41" xfId="0" applyNumberFormat="1" applyFont="1" applyFill="1" applyBorder="1" applyAlignment="1">
      <alignment horizontal="center" vertical="center"/>
    </xf>
    <xf numFmtId="41" fontId="2" fillId="0" borderId="4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1" fontId="6" fillId="0" borderId="40" xfId="0" applyNumberFormat="1" applyFont="1" applyFill="1" applyBorder="1" applyAlignment="1">
      <alignment horizontal="center"/>
    </xf>
    <xf numFmtId="41" fontId="6" fillId="0" borderId="41" xfId="0" applyNumberFormat="1" applyFont="1" applyFill="1" applyBorder="1" applyAlignment="1">
      <alignment horizontal="center"/>
    </xf>
    <xf numFmtId="41" fontId="6" fillId="0" borderId="4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8" xfId="0" applyFont="1" applyFill="1" applyBorder="1" applyAlignment="1">
      <alignment wrapText="1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41" xfId="0" applyFont="1" applyFill="1" applyBorder="1" applyAlignment="1">
      <alignment vertical="center"/>
    </xf>
    <xf numFmtId="49" fontId="6" fillId="33" borderId="35" xfId="0" applyNumberFormat="1" applyFont="1" applyFill="1" applyBorder="1" applyAlignment="1">
      <alignment horizontal="center" wrapText="1"/>
    </xf>
    <xf numFmtId="49" fontId="6" fillId="33" borderId="36" xfId="0" applyNumberFormat="1" applyFont="1" applyFill="1" applyBorder="1" applyAlignment="1">
      <alignment horizontal="center" wrapText="1"/>
    </xf>
    <xf numFmtId="49" fontId="6" fillId="33" borderId="49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5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1" fontId="2" fillId="0" borderId="59" xfId="0" applyNumberFormat="1" applyFont="1" applyFill="1" applyBorder="1" applyAlignment="1">
      <alignment horizontal="center"/>
    </xf>
    <xf numFmtId="41" fontId="2" fillId="0" borderId="60" xfId="0" applyNumberFormat="1" applyFont="1" applyFill="1" applyBorder="1" applyAlignment="1">
      <alignment horizontal="center"/>
    </xf>
    <xf numFmtId="41" fontId="2" fillId="0" borderId="6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3"/>
  <sheetViews>
    <sheetView tabSelected="1" zoomScaleSheetLayoutView="100" zoomScalePageLayoutView="0" workbookViewId="0" topLeftCell="A61">
      <selection activeCell="BF84" sqref="BF84:BT85"/>
    </sheetView>
  </sheetViews>
  <sheetFormatPr defaultColWidth="0.875" defaultRowHeight="12.75"/>
  <cols>
    <col min="1" max="16384" width="0.875" style="3" customWidth="1"/>
  </cols>
  <sheetData>
    <row r="1" s="1" customFormat="1" ht="12">
      <c r="BV1" s="1" t="s">
        <v>20</v>
      </c>
    </row>
    <row r="2" s="1" customFormat="1" ht="12">
      <c r="BV2" s="1" t="s">
        <v>21</v>
      </c>
    </row>
    <row r="3" s="1" customFormat="1" ht="12">
      <c r="BV3" s="1" t="s">
        <v>22</v>
      </c>
    </row>
    <row r="4" s="1" customFormat="1" ht="12">
      <c r="BV4" s="1" t="s">
        <v>23</v>
      </c>
    </row>
    <row r="5" s="2" customFormat="1" ht="13.5" customHeight="1"/>
    <row r="6" s="2" customFormat="1" ht="11.25"/>
    <row r="7" ht="24" customHeight="1"/>
    <row r="8" spans="1:81" s="5" customFormat="1" ht="15">
      <c r="A8" s="227" t="s">
        <v>16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4"/>
    </row>
    <row r="9" spans="1:102" s="6" customFormat="1" ht="15.7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/>
      <c r="Y9" s="5"/>
      <c r="Z9" s="5"/>
      <c r="AA9" s="7" t="s">
        <v>17</v>
      </c>
      <c r="AB9" s="5"/>
      <c r="AC9" s="216" t="s">
        <v>156</v>
      </c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7">
        <v>20</v>
      </c>
      <c r="AU9" s="217"/>
      <c r="AV9" s="217"/>
      <c r="AW9" s="217"/>
      <c r="AX9" s="218" t="s">
        <v>141</v>
      </c>
      <c r="AY9" s="218"/>
      <c r="AZ9" s="218"/>
      <c r="BA9" s="218"/>
      <c r="BB9" s="5" t="s">
        <v>19</v>
      </c>
      <c r="BD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213" t="s">
        <v>0</v>
      </c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5"/>
    </row>
    <row r="10" spans="79:102" s="6" customFormat="1" ht="12">
      <c r="CA10" s="8" t="s">
        <v>2</v>
      </c>
      <c r="CC10" s="219" t="s">
        <v>1</v>
      </c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1"/>
    </row>
    <row r="11" spans="79:102" s="6" customFormat="1" ht="12">
      <c r="CA11" s="8" t="s">
        <v>3</v>
      </c>
      <c r="CC11" s="58" t="s">
        <v>157</v>
      </c>
      <c r="CD11" s="59"/>
      <c r="CE11" s="59"/>
      <c r="CF11" s="59"/>
      <c r="CG11" s="59"/>
      <c r="CH11" s="59"/>
      <c r="CI11" s="224"/>
      <c r="CJ11" s="223" t="s">
        <v>77</v>
      </c>
      <c r="CK11" s="59"/>
      <c r="CL11" s="59"/>
      <c r="CM11" s="59"/>
      <c r="CN11" s="59"/>
      <c r="CO11" s="59"/>
      <c r="CP11" s="59"/>
      <c r="CQ11" s="224"/>
      <c r="CR11" s="223" t="s">
        <v>145</v>
      </c>
      <c r="CS11" s="59"/>
      <c r="CT11" s="59"/>
      <c r="CU11" s="59"/>
      <c r="CV11" s="59"/>
      <c r="CW11" s="59"/>
      <c r="CX11" s="60"/>
    </row>
    <row r="12" spans="1:102" s="6" customFormat="1" ht="12">
      <c r="A12" s="6" t="s">
        <v>8</v>
      </c>
      <c r="N12" s="225" t="s">
        <v>84</v>
      </c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CA12" s="8" t="s">
        <v>4</v>
      </c>
      <c r="CC12" s="58" t="s">
        <v>78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60"/>
    </row>
    <row r="13" spans="1:102" s="6" customFormat="1" ht="12">
      <c r="A13" s="6" t="s">
        <v>9</v>
      </c>
      <c r="CA13" s="8" t="s">
        <v>5</v>
      </c>
      <c r="CC13" s="58" t="s">
        <v>79</v>
      </c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60"/>
    </row>
    <row r="14" spans="1:102" s="6" customFormat="1" ht="12" customHeight="1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10</v>
      </c>
      <c r="CC14" s="41" t="s">
        <v>80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6" customFormat="1" ht="12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26" t="s">
        <v>85</v>
      </c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11"/>
      <c r="BU15" s="11"/>
      <c r="BV15" s="11"/>
      <c r="BW15" s="11"/>
      <c r="BX15" s="11"/>
      <c r="BY15" s="11"/>
      <c r="BZ15" s="11"/>
      <c r="CA15" s="8" t="s">
        <v>11</v>
      </c>
      <c r="CC15" s="44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6"/>
    </row>
    <row r="16" spans="1:102" s="6" customFormat="1" ht="12" customHeight="1">
      <c r="A16" s="6" t="s">
        <v>14</v>
      </c>
      <c r="BA16" s="31"/>
      <c r="BB16" s="31"/>
      <c r="BC16" s="31"/>
      <c r="BD16" s="31"/>
      <c r="BE16" s="226" t="s">
        <v>86</v>
      </c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31"/>
      <c r="BV16" s="31"/>
      <c r="BW16" s="31"/>
      <c r="BX16" s="31"/>
      <c r="BY16" s="31"/>
      <c r="BZ16" s="11"/>
      <c r="CA16" s="11"/>
      <c r="CC16" s="41" t="s">
        <v>81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209"/>
      <c r="CN16" s="211" t="s">
        <v>82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6" customFormat="1" ht="12">
      <c r="A17" s="208" t="s">
        <v>87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14"/>
      <c r="CA17" s="8" t="s">
        <v>6</v>
      </c>
      <c r="CC17" s="44"/>
      <c r="CD17" s="45"/>
      <c r="CE17" s="45"/>
      <c r="CF17" s="45"/>
      <c r="CG17" s="45"/>
      <c r="CH17" s="45"/>
      <c r="CI17" s="45"/>
      <c r="CJ17" s="45"/>
      <c r="CK17" s="45"/>
      <c r="CL17" s="45"/>
      <c r="CM17" s="210"/>
      <c r="CN17" s="212"/>
      <c r="CO17" s="45"/>
      <c r="CP17" s="45"/>
      <c r="CQ17" s="45"/>
      <c r="CR17" s="45"/>
      <c r="CS17" s="45"/>
      <c r="CT17" s="45"/>
      <c r="CU17" s="45"/>
      <c r="CV17" s="45"/>
      <c r="CW17" s="45"/>
      <c r="CX17" s="46"/>
    </row>
    <row r="18" spans="1:102" s="6" customFormat="1" ht="12.75" thickBot="1">
      <c r="A18" s="6" t="s">
        <v>88</v>
      </c>
      <c r="CA18" s="8" t="s">
        <v>7</v>
      </c>
      <c r="CC18" s="222" t="s">
        <v>83</v>
      </c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8"/>
    </row>
    <row r="19" spans="1:78" s="6" customFormat="1" ht="14.25" customHeight="1">
      <c r="A19" s="6" t="s">
        <v>15</v>
      </c>
      <c r="Z19" s="208" t="s">
        <v>89</v>
      </c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</row>
    <row r="20" spans="1:78" s="6" customFormat="1" ht="12">
      <c r="A20" s="208" t="s">
        <v>146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</row>
    <row r="21" ht="24" customHeight="1" thickBot="1">
      <c r="BO21" s="23"/>
    </row>
    <row r="22" spans="1:102" s="6" customFormat="1" ht="19.5" customHeight="1">
      <c r="A22" s="102" t="s">
        <v>91</v>
      </c>
      <c r="B22" s="103"/>
      <c r="C22" s="103"/>
      <c r="D22" s="103"/>
      <c r="E22" s="103"/>
      <c r="F22" s="103"/>
      <c r="G22" s="103"/>
      <c r="H22" s="103"/>
      <c r="I22" s="103"/>
      <c r="J22" s="104"/>
      <c r="K22" s="111" t="s">
        <v>90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7" t="s">
        <v>53</v>
      </c>
      <c r="AZ22" s="112"/>
      <c r="BA22" s="112"/>
      <c r="BB22" s="112"/>
      <c r="BC22" s="112"/>
      <c r="BD22" s="112"/>
      <c r="BE22" s="118"/>
      <c r="BF22" s="169" t="s">
        <v>24</v>
      </c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3" t="s">
        <v>24</v>
      </c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5"/>
      <c r="CJ22" s="163" t="s">
        <v>24</v>
      </c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5"/>
    </row>
    <row r="23" spans="1:102" s="6" customFormat="1" ht="12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113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9"/>
      <c r="AZ23" s="114"/>
      <c r="BA23" s="114"/>
      <c r="BB23" s="114"/>
      <c r="BC23" s="114"/>
      <c r="BD23" s="114"/>
      <c r="BE23" s="120"/>
      <c r="BF23" s="166">
        <v>20</v>
      </c>
      <c r="BG23" s="167"/>
      <c r="BH23" s="167"/>
      <c r="BI23" s="167"/>
      <c r="BJ23" s="167"/>
      <c r="BK23" s="167"/>
      <c r="BL23" s="172" t="s">
        <v>141</v>
      </c>
      <c r="BM23" s="172"/>
      <c r="BN23" s="172"/>
      <c r="BO23" s="172"/>
      <c r="BP23" s="14" t="s">
        <v>19</v>
      </c>
      <c r="BQ23" s="14"/>
      <c r="BR23" s="14"/>
      <c r="BS23" s="14"/>
      <c r="BT23" s="24"/>
      <c r="BU23" s="30"/>
      <c r="BV23" s="14"/>
      <c r="BW23" s="167">
        <v>20</v>
      </c>
      <c r="BX23" s="167"/>
      <c r="BY23" s="167"/>
      <c r="BZ23" s="167"/>
      <c r="CA23" s="193" t="s">
        <v>140</v>
      </c>
      <c r="CB23" s="193"/>
      <c r="CC23" s="193"/>
      <c r="CD23" s="193"/>
      <c r="CE23" s="14" t="s">
        <v>19</v>
      </c>
      <c r="CF23" s="14"/>
      <c r="CG23" s="14"/>
      <c r="CH23" s="14"/>
      <c r="CI23" s="24"/>
      <c r="CJ23" s="30"/>
      <c r="CK23" s="14"/>
      <c r="CL23" s="167">
        <v>20</v>
      </c>
      <c r="CM23" s="167"/>
      <c r="CN23" s="167"/>
      <c r="CO23" s="167"/>
      <c r="CP23" s="193" t="s">
        <v>77</v>
      </c>
      <c r="CQ23" s="193"/>
      <c r="CR23" s="193"/>
      <c r="CS23" s="193"/>
      <c r="CT23" s="14" t="s">
        <v>19</v>
      </c>
      <c r="CU23" s="14"/>
      <c r="CV23" s="14"/>
      <c r="CW23" s="14"/>
      <c r="CX23" s="24"/>
    </row>
    <row r="24" spans="1:102" s="6" customFormat="1" ht="7.5" customHeight="1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10"/>
      <c r="K24" s="11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21"/>
      <c r="AZ24" s="116"/>
      <c r="BA24" s="116"/>
      <c r="BB24" s="116"/>
      <c r="BC24" s="116"/>
      <c r="BD24" s="116"/>
      <c r="BE24" s="122"/>
      <c r="BF24" s="129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1"/>
      <c r="BU24" s="129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1"/>
    </row>
    <row r="25" spans="1:102" s="6" customFormat="1" ht="12">
      <c r="A25" s="123" t="s">
        <v>158</v>
      </c>
      <c r="B25" s="124"/>
      <c r="C25" s="124"/>
      <c r="D25" s="124"/>
      <c r="E25" s="124"/>
      <c r="F25" s="124"/>
      <c r="G25" s="124"/>
      <c r="H25" s="124"/>
      <c r="I25" s="124"/>
      <c r="J25" s="125"/>
      <c r="K25" s="126" t="s">
        <v>25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82" t="s">
        <v>55</v>
      </c>
      <c r="AZ25" s="83"/>
      <c r="BA25" s="83"/>
      <c r="BB25" s="83"/>
      <c r="BC25" s="83"/>
      <c r="BD25" s="83"/>
      <c r="BE25" s="84"/>
      <c r="BF25" s="88">
        <v>70</v>
      </c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2"/>
      <c r="BU25" s="88">
        <v>77</v>
      </c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92"/>
      <c r="CJ25" s="88">
        <v>14</v>
      </c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92"/>
    </row>
    <row r="26" spans="1:102" s="6" customFormat="1" ht="25.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5"/>
      <c r="K26" s="126" t="s">
        <v>26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82"/>
      <c r="AZ26" s="83"/>
      <c r="BA26" s="83"/>
      <c r="BB26" s="83"/>
      <c r="BC26" s="83"/>
      <c r="BD26" s="83"/>
      <c r="BE26" s="84"/>
      <c r="BF26" s="85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7"/>
      <c r="CJ26" s="85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</row>
    <row r="27" spans="1:102" s="6" customFormat="1" ht="15" customHeight="1">
      <c r="A27" s="37"/>
      <c r="B27" s="38"/>
      <c r="C27" s="38"/>
      <c r="D27" s="38"/>
      <c r="E27" s="38"/>
      <c r="F27" s="38"/>
      <c r="G27" s="38"/>
      <c r="H27" s="38"/>
      <c r="I27" s="38"/>
      <c r="J27" s="39"/>
      <c r="K27" s="16"/>
      <c r="L27" s="208" t="s">
        <v>27</v>
      </c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44"/>
      <c r="AZ27" s="45"/>
      <c r="BA27" s="45"/>
      <c r="BB27" s="45"/>
      <c r="BC27" s="45"/>
      <c r="BD27" s="45"/>
      <c r="BE27" s="46"/>
      <c r="BF27" s="50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2"/>
      <c r="BU27" s="50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2"/>
      <c r="CJ27" s="50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2"/>
    </row>
    <row r="28" spans="1:102" s="6" customFormat="1" ht="28.5" customHeight="1">
      <c r="A28" s="54" t="s">
        <v>159</v>
      </c>
      <c r="B28" s="55"/>
      <c r="C28" s="55"/>
      <c r="D28" s="55"/>
      <c r="E28" s="55"/>
      <c r="F28" s="55"/>
      <c r="G28" s="55"/>
      <c r="H28" s="55"/>
      <c r="I28" s="55"/>
      <c r="J28" s="56"/>
      <c r="K28" s="17"/>
      <c r="L28" s="168" t="s">
        <v>28</v>
      </c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58" t="s">
        <v>56</v>
      </c>
      <c r="AZ28" s="59"/>
      <c r="BA28" s="59"/>
      <c r="BB28" s="59"/>
      <c r="BC28" s="59"/>
      <c r="BD28" s="59"/>
      <c r="BE28" s="60"/>
      <c r="BF28" s="61">
        <v>2853</v>
      </c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3"/>
      <c r="BU28" s="61">
        <v>4265</v>
      </c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3"/>
      <c r="CJ28" s="61">
        <v>4451</v>
      </c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3"/>
    </row>
    <row r="29" spans="1:102" s="6" customFormat="1" ht="15" customHeight="1">
      <c r="A29" s="54" t="s">
        <v>92</v>
      </c>
      <c r="B29" s="55"/>
      <c r="C29" s="55"/>
      <c r="D29" s="55"/>
      <c r="E29" s="55"/>
      <c r="F29" s="55"/>
      <c r="G29" s="55"/>
      <c r="H29" s="55"/>
      <c r="I29" s="55"/>
      <c r="J29" s="56"/>
      <c r="K29" s="17"/>
      <c r="L29" s="168" t="s">
        <v>29</v>
      </c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58" t="s">
        <v>73</v>
      </c>
      <c r="AZ29" s="59"/>
      <c r="BA29" s="59"/>
      <c r="BB29" s="59"/>
      <c r="BC29" s="59"/>
      <c r="BD29" s="59"/>
      <c r="BE29" s="60"/>
      <c r="BF29" s="61">
        <v>412</v>
      </c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3"/>
      <c r="BU29" s="61">
        <v>423</v>
      </c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3"/>
      <c r="CJ29" s="61">
        <v>433</v>
      </c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3"/>
    </row>
    <row r="30" spans="1:102" s="18" customFormat="1" ht="27.75" customHeight="1" thickBot="1">
      <c r="A30" s="159" t="s">
        <v>161</v>
      </c>
      <c r="B30" s="160"/>
      <c r="C30" s="160"/>
      <c r="D30" s="160"/>
      <c r="E30" s="160"/>
      <c r="F30" s="160"/>
      <c r="G30" s="160"/>
      <c r="H30" s="160"/>
      <c r="I30" s="160"/>
      <c r="J30" s="161"/>
      <c r="K30" s="22"/>
      <c r="L30" s="162" t="s">
        <v>30</v>
      </c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41" t="s">
        <v>74</v>
      </c>
      <c r="AZ30" s="42"/>
      <c r="BA30" s="42"/>
      <c r="BB30" s="42"/>
      <c r="BC30" s="42"/>
      <c r="BD30" s="42"/>
      <c r="BE30" s="43"/>
      <c r="BF30" s="47">
        <f>2468+628</f>
        <v>3096</v>
      </c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9"/>
      <c r="BU30" s="47">
        <v>600</v>
      </c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9"/>
      <c r="CJ30" s="47">
        <v>1897</v>
      </c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9"/>
    </row>
    <row r="31" spans="1:102" s="6" customFormat="1" ht="15" customHeight="1" thickBot="1">
      <c r="A31" s="143" t="s">
        <v>92</v>
      </c>
      <c r="B31" s="144"/>
      <c r="C31" s="144"/>
      <c r="D31" s="144"/>
      <c r="E31" s="144"/>
      <c r="F31" s="144"/>
      <c r="G31" s="144"/>
      <c r="H31" s="144"/>
      <c r="I31" s="144"/>
      <c r="J31" s="145"/>
      <c r="K31" s="26"/>
      <c r="L31" s="146" t="s">
        <v>31</v>
      </c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39" t="s">
        <v>57</v>
      </c>
      <c r="AZ31" s="140"/>
      <c r="BA31" s="140"/>
      <c r="BB31" s="140"/>
      <c r="BC31" s="140"/>
      <c r="BD31" s="140"/>
      <c r="BE31" s="141"/>
      <c r="BF31" s="79">
        <f>SUM(BF25:BT30)</f>
        <v>6431</v>
      </c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79">
        <f>SUM(BU25:CI30)</f>
        <v>5365</v>
      </c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1"/>
      <c r="CJ31" s="79">
        <f>SUM(CJ25:CX30)</f>
        <v>6795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1"/>
    </row>
    <row r="32" spans="1:102" s="6" customFormat="1" ht="15" customHeight="1">
      <c r="A32" s="123" t="s">
        <v>162</v>
      </c>
      <c r="B32" s="124"/>
      <c r="C32" s="124"/>
      <c r="D32" s="124"/>
      <c r="E32" s="124"/>
      <c r="F32" s="124"/>
      <c r="G32" s="124"/>
      <c r="H32" s="124"/>
      <c r="I32" s="124"/>
      <c r="J32" s="125"/>
      <c r="K32" s="126" t="s">
        <v>32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82" t="s">
        <v>58</v>
      </c>
      <c r="AZ32" s="83"/>
      <c r="BA32" s="83"/>
      <c r="BB32" s="83"/>
      <c r="BC32" s="83"/>
      <c r="BD32" s="83"/>
      <c r="BE32" s="84"/>
      <c r="BF32" s="85">
        <f>BF34+BF36</f>
        <v>90</v>
      </c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7"/>
      <c r="BU32" s="85">
        <f>BU34+BU36</f>
        <v>45</v>
      </c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7"/>
      <c r="CJ32" s="85">
        <f>CJ34+CJ36</f>
        <v>35</v>
      </c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7"/>
    </row>
    <row r="33" spans="1:102" s="6" customFormat="1" ht="15" customHeight="1">
      <c r="A33" s="37"/>
      <c r="B33" s="38"/>
      <c r="C33" s="38"/>
      <c r="D33" s="38"/>
      <c r="E33" s="38"/>
      <c r="F33" s="38"/>
      <c r="G33" s="38"/>
      <c r="H33" s="38"/>
      <c r="I33" s="38"/>
      <c r="J33" s="39"/>
      <c r="K33" s="15"/>
      <c r="L33" s="142" t="s">
        <v>33</v>
      </c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44"/>
      <c r="AZ33" s="45"/>
      <c r="BA33" s="45"/>
      <c r="BB33" s="45"/>
      <c r="BC33" s="45"/>
      <c r="BD33" s="45"/>
      <c r="BE33" s="46"/>
      <c r="BF33" s="50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2"/>
      <c r="BU33" s="50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2"/>
      <c r="CJ33" s="50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2"/>
    </row>
    <row r="34" spans="1:102" s="6" customFormat="1" ht="10.5" customHeight="1">
      <c r="A34" s="34" t="s">
        <v>92</v>
      </c>
      <c r="B34" s="35"/>
      <c r="C34" s="35"/>
      <c r="D34" s="35"/>
      <c r="E34" s="35"/>
      <c r="F34" s="35"/>
      <c r="G34" s="35"/>
      <c r="H34" s="35"/>
      <c r="I34" s="35"/>
      <c r="J34" s="36"/>
      <c r="K34" s="13"/>
      <c r="L34" s="12"/>
      <c r="M34" s="40" t="s">
        <v>93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1" t="s">
        <v>95</v>
      </c>
      <c r="AZ34" s="42"/>
      <c r="BA34" s="42"/>
      <c r="BB34" s="42"/>
      <c r="BC34" s="42"/>
      <c r="BD34" s="42"/>
      <c r="BE34" s="43"/>
      <c r="BF34" s="47">
        <v>19</v>
      </c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9"/>
      <c r="BU34" s="47">
        <v>16</v>
      </c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47">
        <v>16</v>
      </c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9"/>
    </row>
    <row r="35" spans="1:102" s="6" customFormat="1" ht="24" customHeight="1">
      <c r="A35" s="37"/>
      <c r="B35" s="38"/>
      <c r="C35" s="38"/>
      <c r="D35" s="38"/>
      <c r="E35" s="38"/>
      <c r="F35" s="38"/>
      <c r="G35" s="38"/>
      <c r="H35" s="38"/>
      <c r="I35" s="38"/>
      <c r="J35" s="39"/>
      <c r="K35" s="15"/>
      <c r="L35" s="14"/>
      <c r="M35" s="53" t="s">
        <v>94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44"/>
      <c r="AZ35" s="45"/>
      <c r="BA35" s="45"/>
      <c r="BB35" s="45"/>
      <c r="BC35" s="45"/>
      <c r="BD35" s="45"/>
      <c r="BE35" s="46"/>
      <c r="BF35" s="50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2"/>
      <c r="BU35" s="50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2"/>
      <c r="CJ35" s="50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2"/>
    </row>
    <row r="36" spans="1:102" s="6" customFormat="1" ht="12" customHeight="1">
      <c r="A36" s="54" t="s">
        <v>92</v>
      </c>
      <c r="B36" s="55"/>
      <c r="C36" s="55"/>
      <c r="D36" s="55"/>
      <c r="E36" s="55"/>
      <c r="F36" s="55"/>
      <c r="G36" s="55"/>
      <c r="H36" s="55"/>
      <c r="I36" s="55"/>
      <c r="J36" s="56"/>
      <c r="K36" s="17"/>
      <c r="L36" s="20"/>
      <c r="M36" s="98" t="s">
        <v>97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68" t="s">
        <v>96</v>
      </c>
      <c r="AZ36" s="69"/>
      <c r="BA36" s="69"/>
      <c r="BB36" s="69"/>
      <c r="BC36" s="69"/>
      <c r="BD36" s="69"/>
      <c r="BE36" s="70"/>
      <c r="BF36" s="61">
        <v>71</v>
      </c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3"/>
      <c r="BU36" s="61">
        <v>29</v>
      </c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3"/>
      <c r="CJ36" s="61">
        <v>19</v>
      </c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3"/>
    </row>
    <row r="37" spans="1:102" s="6" customFormat="1" ht="27.75" customHeight="1">
      <c r="A37" s="54" t="s">
        <v>92</v>
      </c>
      <c r="B37" s="55"/>
      <c r="C37" s="55"/>
      <c r="D37" s="55"/>
      <c r="E37" s="55"/>
      <c r="F37" s="55"/>
      <c r="G37" s="55"/>
      <c r="H37" s="55"/>
      <c r="I37" s="55"/>
      <c r="J37" s="56"/>
      <c r="K37" s="16"/>
      <c r="L37" s="128" t="s">
        <v>34</v>
      </c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68" t="s">
        <v>59</v>
      </c>
      <c r="AZ37" s="69"/>
      <c r="BA37" s="69"/>
      <c r="BB37" s="69"/>
      <c r="BC37" s="69"/>
      <c r="BD37" s="69"/>
      <c r="BE37" s="70"/>
      <c r="BF37" s="61">
        <v>444</v>
      </c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3"/>
      <c r="BU37" s="61">
        <v>2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3"/>
      <c r="CJ37" s="61">
        <v>169</v>
      </c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3"/>
    </row>
    <row r="38" spans="1:102" s="6" customFormat="1" ht="24.75" customHeight="1">
      <c r="A38" s="54" t="s">
        <v>163</v>
      </c>
      <c r="B38" s="55"/>
      <c r="C38" s="55"/>
      <c r="D38" s="55"/>
      <c r="E38" s="55"/>
      <c r="F38" s="55"/>
      <c r="G38" s="55"/>
      <c r="H38" s="55"/>
      <c r="I38" s="55"/>
      <c r="J38" s="56"/>
      <c r="K38" s="17"/>
      <c r="L38" s="158" t="s">
        <v>35</v>
      </c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58" t="s">
        <v>60</v>
      </c>
      <c r="AZ38" s="59"/>
      <c r="BA38" s="59"/>
      <c r="BB38" s="59"/>
      <c r="BC38" s="59"/>
      <c r="BD38" s="59"/>
      <c r="BE38" s="60"/>
      <c r="BF38" s="61">
        <f>BF39</f>
        <v>74325</v>
      </c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3"/>
      <c r="BU38" s="61">
        <f>BU39</f>
        <v>132681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3"/>
      <c r="CJ38" s="61">
        <f>CJ39</f>
        <v>158185</v>
      </c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3"/>
    </row>
    <row r="39" spans="1:102" s="6" customFormat="1" ht="10.5" customHeight="1">
      <c r="A39" s="34" t="s">
        <v>92</v>
      </c>
      <c r="B39" s="35"/>
      <c r="C39" s="35"/>
      <c r="D39" s="35"/>
      <c r="E39" s="35"/>
      <c r="F39" s="35"/>
      <c r="G39" s="35"/>
      <c r="H39" s="35"/>
      <c r="I39" s="35"/>
      <c r="J39" s="36"/>
      <c r="K39" s="13"/>
      <c r="L39" s="12"/>
      <c r="M39" s="40" t="s">
        <v>103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1" t="s">
        <v>99</v>
      </c>
      <c r="AZ39" s="42"/>
      <c r="BA39" s="42"/>
      <c r="BB39" s="42"/>
      <c r="BC39" s="42"/>
      <c r="BD39" s="42"/>
      <c r="BE39" s="43"/>
      <c r="BF39" s="47">
        <f>BF41+BF43+BF44</f>
        <v>74325</v>
      </c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9"/>
      <c r="BU39" s="47">
        <f>BU41+BU43+BU44</f>
        <v>132681</v>
      </c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9"/>
      <c r="CJ39" s="47">
        <f>CJ41+CJ43+CJ44</f>
        <v>158185</v>
      </c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9"/>
    </row>
    <row r="40" spans="1:102" s="6" customFormat="1" ht="33.75" customHeight="1">
      <c r="A40" s="37"/>
      <c r="B40" s="38"/>
      <c r="C40" s="38"/>
      <c r="D40" s="38"/>
      <c r="E40" s="38"/>
      <c r="F40" s="38"/>
      <c r="G40" s="38"/>
      <c r="H40" s="38"/>
      <c r="I40" s="38"/>
      <c r="J40" s="39"/>
      <c r="K40" s="15"/>
      <c r="L40" s="14"/>
      <c r="M40" s="53" t="s">
        <v>98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44"/>
      <c r="AZ40" s="45"/>
      <c r="BA40" s="45"/>
      <c r="BB40" s="45"/>
      <c r="BC40" s="45"/>
      <c r="BD40" s="45"/>
      <c r="BE40" s="46"/>
      <c r="BF40" s="50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BU40" s="50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2"/>
      <c r="CJ40" s="50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2"/>
    </row>
    <row r="41" spans="1:102" s="6" customFormat="1" ht="10.5" customHeight="1">
      <c r="A41" s="34" t="s">
        <v>92</v>
      </c>
      <c r="B41" s="35"/>
      <c r="C41" s="35"/>
      <c r="D41" s="35"/>
      <c r="E41" s="35"/>
      <c r="F41" s="35"/>
      <c r="G41" s="35"/>
      <c r="H41" s="35"/>
      <c r="I41" s="35"/>
      <c r="J41" s="36"/>
      <c r="K41" s="13"/>
      <c r="L41" s="12"/>
      <c r="M41" s="40" t="s">
        <v>93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1" t="s">
        <v>100</v>
      </c>
      <c r="AZ41" s="42"/>
      <c r="BA41" s="42"/>
      <c r="BB41" s="42"/>
      <c r="BC41" s="42"/>
      <c r="BD41" s="42"/>
      <c r="BE41" s="43"/>
      <c r="BF41" s="47">
        <f>59565+4249</f>
        <v>63814</v>
      </c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9"/>
      <c r="BU41" s="47">
        <f>162823+4620-35880</f>
        <v>131563</v>
      </c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9"/>
      <c r="CJ41" s="47">
        <v>144129</v>
      </c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9"/>
    </row>
    <row r="42" spans="1:102" s="6" customFormat="1" ht="11.25" customHeight="1">
      <c r="A42" s="37"/>
      <c r="B42" s="38"/>
      <c r="C42" s="38"/>
      <c r="D42" s="38"/>
      <c r="E42" s="38"/>
      <c r="F42" s="38"/>
      <c r="G42" s="38"/>
      <c r="H42" s="38"/>
      <c r="I42" s="38"/>
      <c r="J42" s="39"/>
      <c r="K42" s="15"/>
      <c r="L42" s="14"/>
      <c r="M42" s="53" t="s">
        <v>104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44"/>
      <c r="AZ42" s="45"/>
      <c r="BA42" s="45"/>
      <c r="BB42" s="45"/>
      <c r="BC42" s="45"/>
      <c r="BD42" s="45"/>
      <c r="BE42" s="46"/>
      <c r="BF42" s="50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2"/>
      <c r="BU42" s="50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2"/>
      <c r="CJ42" s="50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2"/>
    </row>
    <row r="43" spans="1:102" s="6" customFormat="1" ht="12" customHeight="1">
      <c r="A43" s="54" t="s">
        <v>92</v>
      </c>
      <c r="B43" s="55"/>
      <c r="C43" s="55"/>
      <c r="D43" s="55"/>
      <c r="E43" s="55"/>
      <c r="F43" s="55"/>
      <c r="G43" s="55"/>
      <c r="H43" s="55"/>
      <c r="I43" s="55"/>
      <c r="J43" s="56"/>
      <c r="K43" s="17"/>
      <c r="L43" s="20"/>
      <c r="M43" s="98" t="s">
        <v>105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68" t="s">
        <v>101</v>
      </c>
      <c r="AZ43" s="69"/>
      <c r="BA43" s="69"/>
      <c r="BB43" s="69"/>
      <c r="BC43" s="69"/>
      <c r="BD43" s="69"/>
      <c r="BE43" s="70"/>
      <c r="BF43" s="61">
        <v>95</v>
      </c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3"/>
      <c r="BU43" s="61">
        <v>168</v>
      </c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3"/>
      <c r="CJ43" s="61">
        <v>245</v>
      </c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3"/>
    </row>
    <row r="44" spans="1:102" s="6" customFormat="1" ht="12" customHeight="1">
      <c r="A44" s="54" t="s">
        <v>92</v>
      </c>
      <c r="B44" s="55"/>
      <c r="C44" s="55"/>
      <c r="D44" s="55"/>
      <c r="E44" s="55"/>
      <c r="F44" s="55"/>
      <c r="G44" s="55"/>
      <c r="H44" s="55"/>
      <c r="I44" s="55"/>
      <c r="J44" s="56"/>
      <c r="K44" s="17"/>
      <c r="L44" s="20"/>
      <c r="M44" s="98" t="s">
        <v>106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68" t="s">
        <v>102</v>
      </c>
      <c r="AZ44" s="69"/>
      <c r="BA44" s="69"/>
      <c r="BB44" s="69"/>
      <c r="BC44" s="69"/>
      <c r="BD44" s="69"/>
      <c r="BE44" s="70"/>
      <c r="BF44" s="61">
        <f>3+130+45+12+97+845+545+8739</f>
        <v>10416</v>
      </c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3"/>
      <c r="BU44" s="61">
        <f>3+84+1+15+3+3+97+285+343+116</f>
        <v>950</v>
      </c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3"/>
      <c r="CJ44" s="61">
        <v>13811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3"/>
    </row>
    <row r="45" spans="1:102" s="6" customFormat="1" ht="27.75" customHeight="1">
      <c r="A45" s="54" t="s">
        <v>160</v>
      </c>
      <c r="B45" s="55"/>
      <c r="C45" s="55"/>
      <c r="D45" s="55"/>
      <c r="E45" s="55"/>
      <c r="F45" s="55"/>
      <c r="G45" s="55"/>
      <c r="H45" s="55"/>
      <c r="I45" s="55"/>
      <c r="J45" s="56"/>
      <c r="K45" s="17"/>
      <c r="L45" s="57" t="s">
        <v>151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8" t="s">
        <v>153</v>
      </c>
      <c r="AZ45" s="59"/>
      <c r="BA45" s="59"/>
      <c r="BB45" s="59"/>
      <c r="BC45" s="59"/>
      <c r="BD45" s="59"/>
      <c r="BE45" s="60"/>
      <c r="BF45" s="61">
        <f>BF46</f>
        <v>50000</v>
      </c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3"/>
      <c r="BU45" s="61">
        <f>BU46</f>
        <v>0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3"/>
      <c r="CJ45" s="61">
        <f>CJ46</f>
        <v>0</v>
      </c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3"/>
    </row>
    <row r="46" spans="1:102" s="6" customFormat="1" ht="10.5" customHeight="1">
      <c r="A46" s="34" t="s">
        <v>92</v>
      </c>
      <c r="B46" s="35"/>
      <c r="C46" s="35"/>
      <c r="D46" s="35"/>
      <c r="E46" s="35"/>
      <c r="F46" s="35"/>
      <c r="G46" s="35"/>
      <c r="H46" s="35"/>
      <c r="I46" s="35"/>
      <c r="J46" s="36"/>
      <c r="K46" s="13"/>
      <c r="L46" s="12"/>
      <c r="M46" s="40" t="s">
        <v>93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1" t="s">
        <v>154</v>
      </c>
      <c r="AZ46" s="42"/>
      <c r="BA46" s="42"/>
      <c r="BB46" s="42"/>
      <c r="BC46" s="42"/>
      <c r="BD46" s="42"/>
      <c r="BE46" s="43"/>
      <c r="BF46" s="47">
        <v>50000</v>
      </c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9"/>
      <c r="BU46" s="47">
        <v>0</v>
      </c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9"/>
      <c r="CJ46" s="47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9"/>
    </row>
    <row r="47" spans="1:102" s="6" customFormat="1" ht="21.75" customHeight="1">
      <c r="A47" s="37"/>
      <c r="B47" s="38"/>
      <c r="C47" s="38"/>
      <c r="D47" s="38"/>
      <c r="E47" s="38"/>
      <c r="F47" s="38"/>
      <c r="G47" s="38"/>
      <c r="H47" s="38"/>
      <c r="I47" s="38"/>
      <c r="J47" s="39"/>
      <c r="K47" s="15"/>
      <c r="L47" s="14"/>
      <c r="M47" s="53" t="s">
        <v>152</v>
      </c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4"/>
      <c r="AZ47" s="45"/>
      <c r="BA47" s="45"/>
      <c r="BB47" s="45"/>
      <c r="BC47" s="45"/>
      <c r="BD47" s="45"/>
      <c r="BE47" s="46"/>
      <c r="BF47" s="50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2"/>
      <c r="BU47" s="50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2"/>
      <c r="CJ47" s="50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2"/>
    </row>
    <row r="48" spans="1:102" s="6" customFormat="1" ht="27.75" customHeight="1">
      <c r="A48" s="54" t="s">
        <v>92</v>
      </c>
      <c r="B48" s="55"/>
      <c r="C48" s="55"/>
      <c r="D48" s="55"/>
      <c r="E48" s="55"/>
      <c r="F48" s="55"/>
      <c r="G48" s="55"/>
      <c r="H48" s="55"/>
      <c r="I48" s="55"/>
      <c r="J48" s="56"/>
      <c r="K48" s="17"/>
      <c r="L48" s="57" t="s">
        <v>75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8" t="s">
        <v>61</v>
      </c>
      <c r="AZ48" s="59"/>
      <c r="BA48" s="59"/>
      <c r="BB48" s="59"/>
      <c r="BC48" s="59"/>
      <c r="BD48" s="59"/>
      <c r="BE48" s="60"/>
      <c r="BF48" s="61">
        <f>BF49+BF51+BF52</f>
        <v>224370</v>
      </c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3"/>
      <c r="BU48" s="61">
        <f>BU49+BU51+BU52</f>
        <v>141241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3"/>
      <c r="CJ48" s="61">
        <f>CJ49+CJ51+CJ52</f>
        <v>76492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3"/>
    </row>
    <row r="49" spans="1:102" s="6" customFormat="1" ht="10.5" customHeight="1">
      <c r="A49" s="34" t="s">
        <v>92</v>
      </c>
      <c r="B49" s="35"/>
      <c r="C49" s="35"/>
      <c r="D49" s="35"/>
      <c r="E49" s="35"/>
      <c r="F49" s="35"/>
      <c r="G49" s="35"/>
      <c r="H49" s="35"/>
      <c r="I49" s="35"/>
      <c r="J49" s="36"/>
      <c r="K49" s="13"/>
      <c r="L49" s="12"/>
      <c r="M49" s="40" t="s">
        <v>93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1" t="s">
        <v>109</v>
      </c>
      <c r="AZ49" s="42"/>
      <c r="BA49" s="42"/>
      <c r="BB49" s="42"/>
      <c r="BC49" s="42"/>
      <c r="BD49" s="42"/>
      <c r="BE49" s="43"/>
      <c r="BF49" s="47">
        <v>86</v>
      </c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9"/>
      <c r="BU49" s="47">
        <v>59</v>
      </c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>
        <v>23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9"/>
    </row>
    <row r="50" spans="1:102" s="6" customFormat="1" ht="11.25" customHeight="1">
      <c r="A50" s="37"/>
      <c r="B50" s="38"/>
      <c r="C50" s="38"/>
      <c r="D50" s="38"/>
      <c r="E50" s="38"/>
      <c r="F50" s="38"/>
      <c r="G50" s="38"/>
      <c r="H50" s="38"/>
      <c r="I50" s="38"/>
      <c r="J50" s="39"/>
      <c r="K50" s="15"/>
      <c r="L50" s="14"/>
      <c r="M50" s="53" t="s">
        <v>107</v>
      </c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44"/>
      <c r="AZ50" s="45"/>
      <c r="BA50" s="45"/>
      <c r="BB50" s="45"/>
      <c r="BC50" s="45"/>
      <c r="BD50" s="45"/>
      <c r="BE50" s="46"/>
      <c r="BF50" s="50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2"/>
      <c r="BU50" s="50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2"/>
      <c r="CJ50" s="50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2"/>
    </row>
    <row r="51" spans="1:102" s="6" customFormat="1" ht="12" customHeight="1">
      <c r="A51" s="54" t="s">
        <v>92</v>
      </c>
      <c r="B51" s="55"/>
      <c r="C51" s="55"/>
      <c r="D51" s="55"/>
      <c r="E51" s="55"/>
      <c r="F51" s="55"/>
      <c r="G51" s="55"/>
      <c r="H51" s="55"/>
      <c r="I51" s="55"/>
      <c r="J51" s="56"/>
      <c r="K51" s="17"/>
      <c r="L51" s="20"/>
      <c r="M51" s="98" t="s">
        <v>108</v>
      </c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68" t="s">
        <v>110</v>
      </c>
      <c r="AZ51" s="69"/>
      <c r="BA51" s="69"/>
      <c r="BB51" s="69"/>
      <c r="BC51" s="69"/>
      <c r="BD51" s="69"/>
      <c r="BE51" s="70"/>
      <c r="BF51" s="61">
        <v>224221</v>
      </c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3"/>
      <c r="BU51" s="61">
        <v>141055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3"/>
      <c r="CJ51" s="61">
        <v>76272</v>
      </c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3"/>
    </row>
    <row r="52" spans="1:102" s="6" customFormat="1" ht="27" customHeight="1">
      <c r="A52" s="34" t="s">
        <v>92</v>
      </c>
      <c r="B52" s="35"/>
      <c r="C52" s="35"/>
      <c r="D52" s="35"/>
      <c r="E52" s="35"/>
      <c r="F52" s="35"/>
      <c r="G52" s="35"/>
      <c r="H52" s="35"/>
      <c r="I52" s="35"/>
      <c r="J52" s="36"/>
      <c r="K52" s="13"/>
      <c r="L52" s="12"/>
      <c r="M52" s="94" t="s">
        <v>139</v>
      </c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5" t="s">
        <v>111</v>
      </c>
      <c r="AZ52" s="96"/>
      <c r="BA52" s="96"/>
      <c r="BB52" s="96"/>
      <c r="BC52" s="96"/>
      <c r="BD52" s="96"/>
      <c r="BE52" s="97"/>
      <c r="BF52" s="47">
        <v>63</v>
      </c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9"/>
      <c r="BU52" s="47">
        <v>127</v>
      </c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9"/>
      <c r="CJ52" s="47">
        <v>197</v>
      </c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9"/>
    </row>
    <row r="53" spans="1:102" s="18" customFormat="1" ht="15" customHeight="1" thickBot="1">
      <c r="A53" s="234" t="s">
        <v>92</v>
      </c>
      <c r="B53" s="235"/>
      <c r="C53" s="235"/>
      <c r="D53" s="235"/>
      <c r="E53" s="235"/>
      <c r="F53" s="235"/>
      <c r="G53" s="235"/>
      <c r="H53" s="235"/>
      <c r="I53" s="235"/>
      <c r="J53" s="236"/>
      <c r="K53" s="33"/>
      <c r="L53" s="75" t="s">
        <v>147</v>
      </c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6" t="s">
        <v>148</v>
      </c>
      <c r="AZ53" s="77"/>
      <c r="BA53" s="77"/>
      <c r="BB53" s="77"/>
      <c r="BC53" s="77"/>
      <c r="BD53" s="77"/>
      <c r="BE53" s="78"/>
      <c r="BF53" s="47">
        <v>0</v>
      </c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9"/>
      <c r="BU53" s="47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9"/>
      <c r="CJ53" s="47">
        <v>0</v>
      </c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9"/>
    </row>
    <row r="54" spans="1:102" s="18" customFormat="1" ht="15" customHeight="1" thickBot="1">
      <c r="A54" s="151" t="s">
        <v>92</v>
      </c>
      <c r="B54" s="152"/>
      <c r="C54" s="152"/>
      <c r="D54" s="152"/>
      <c r="E54" s="152"/>
      <c r="F54" s="152"/>
      <c r="G54" s="152"/>
      <c r="H54" s="152"/>
      <c r="I54" s="152"/>
      <c r="J54" s="153"/>
      <c r="K54" s="27"/>
      <c r="L54" s="154" t="s">
        <v>36</v>
      </c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39" t="s">
        <v>62</v>
      </c>
      <c r="AZ54" s="140"/>
      <c r="BA54" s="140"/>
      <c r="BB54" s="140"/>
      <c r="BC54" s="140"/>
      <c r="BD54" s="140"/>
      <c r="BE54" s="141"/>
      <c r="BF54" s="155">
        <f>BF48+BF38+BF32+BF37+BF53+BF45</f>
        <v>349229</v>
      </c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7"/>
      <c r="BU54" s="155">
        <f>BU48+BU38+BU32+BU37+BU53</f>
        <v>273969</v>
      </c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7"/>
      <c r="CJ54" s="155">
        <f>CJ48+CJ38+CJ32+CJ37+CJ53</f>
        <v>234881</v>
      </c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7"/>
    </row>
    <row r="55" spans="1:102" s="6" customFormat="1" ht="15" customHeight="1" thickBot="1">
      <c r="A55" s="135" t="s">
        <v>92</v>
      </c>
      <c r="B55" s="136"/>
      <c r="C55" s="136"/>
      <c r="D55" s="136"/>
      <c r="E55" s="136"/>
      <c r="F55" s="136"/>
      <c r="G55" s="136"/>
      <c r="H55" s="136"/>
      <c r="I55" s="136"/>
      <c r="J55" s="137"/>
      <c r="K55" s="26"/>
      <c r="L55" s="138" t="s">
        <v>37</v>
      </c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9" t="s">
        <v>63</v>
      </c>
      <c r="AZ55" s="140"/>
      <c r="BA55" s="140"/>
      <c r="BB55" s="140"/>
      <c r="BC55" s="140"/>
      <c r="BD55" s="140"/>
      <c r="BE55" s="141"/>
      <c r="BF55" s="173">
        <f>BF54+BF31</f>
        <v>355660</v>
      </c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5"/>
      <c r="BU55" s="173">
        <f>BU54+BU31</f>
        <v>279334</v>
      </c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5"/>
      <c r="CJ55" s="173">
        <f>CJ54+CJ31</f>
        <v>241676</v>
      </c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5"/>
    </row>
    <row r="56" spans="1:102" s="6" customFormat="1" ht="19.5" customHeight="1">
      <c r="A56" s="102" t="s">
        <v>91</v>
      </c>
      <c r="B56" s="103"/>
      <c r="C56" s="103"/>
      <c r="D56" s="103"/>
      <c r="E56" s="103"/>
      <c r="F56" s="103"/>
      <c r="G56" s="103"/>
      <c r="H56" s="103"/>
      <c r="I56" s="103"/>
      <c r="J56" s="104"/>
      <c r="K56" s="111" t="s">
        <v>90</v>
      </c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7" t="s">
        <v>53</v>
      </c>
      <c r="AZ56" s="112"/>
      <c r="BA56" s="112"/>
      <c r="BB56" s="112"/>
      <c r="BC56" s="112"/>
      <c r="BD56" s="112"/>
      <c r="BE56" s="118"/>
      <c r="BF56" s="169" t="s">
        <v>24</v>
      </c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1"/>
      <c r="BU56" s="163" t="s">
        <v>24</v>
      </c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5"/>
      <c r="CJ56" s="163" t="s">
        <v>24</v>
      </c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5"/>
    </row>
    <row r="57" spans="1:102" s="6" customFormat="1" ht="12">
      <c r="A57" s="105"/>
      <c r="B57" s="106"/>
      <c r="C57" s="106"/>
      <c r="D57" s="106"/>
      <c r="E57" s="106"/>
      <c r="F57" s="106"/>
      <c r="G57" s="106"/>
      <c r="H57" s="106"/>
      <c r="I57" s="106"/>
      <c r="J57" s="107"/>
      <c r="K57" s="113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9"/>
      <c r="AZ57" s="114"/>
      <c r="BA57" s="114"/>
      <c r="BB57" s="114"/>
      <c r="BC57" s="114"/>
      <c r="BD57" s="114"/>
      <c r="BE57" s="120"/>
      <c r="BF57" s="166">
        <v>20</v>
      </c>
      <c r="BG57" s="167"/>
      <c r="BH57" s="167"/>
      <c r="BI57" s="167"/>
      <c r="BJ57" s="167"/>
      <c r="BK57" s="167"/>
      <c r="BL57" s="172" t="s">
        <v>141</v>
      </c>
      <c r="BM57" s="172"/>
      <c r="BN57" s="172"/>
      <c r="BO57" s="172"/>
      <c r="BP57" s="14" t="s">
        <v>19</v>
      </c>
      <c r="BQ57" s="14"/>
      <c r="BR57" s="14"/>
      <c r="BS57" s="14"/>
      <c r="BT57" s="24"/>
      <c r="BU57" s="30"/>
      <c r="BV57" s="14"/>
      <c r="BW57" s="167">
        <v>20</v>
      </c>
      <c r="BX57" s="167"/>
      <c r="BY57" s="167"/>
      <c r="BZ57" s="167"/>
      <c r="CA57" s="193" t="s">
        <v>140</v>
      </c>
      <c r="CB57" s="193"/>
      <c r="CC57" s="193"/>
      <c r="CD57" s="193"/>
      <c r="CE57" s="14" t="s">
        <v>19</v>
      </c>
      <c r="CF57" s="14"/>
      <c r="CG57" s="14"/>
      <c r="CH57" s="14"/>
      <c r="CI57" s="24"/>
      <c r="CJ57" s="30"/>
      <c r="CK57" s="14"/>
      <c r="CL57" s="167">
        <v>20</v>
      </c>
      <c r="CM57" s="167"/>
      <c r="CN57" s="167"/>
      <c r="CO57" s="167"/>
      <c r="CP57" s="193" t="s">
        <v>77</v>
      </c>
      <c r="CQ57" s="193"/>
      <c r="CR57" s="193"/>
      <c r="CS57" s="193"/>
      <c r="CT57" s="14" t="s">
        <v>19</v>
      </c>
      <c r="CU57" s="14"/>
      <c r="CV57" s="14"/>
      <c r="CW57" s="14"/>
      <c r="CX57" s="24"/>
    </row>
    <row r="58" spans="1:102" s="6" customFormat="1" ht="7.5" customHeight="1" thickBot="1">
      <c r="A58" s="108"/>
      <c r="B58" s="109"/>
      <c r="C58" s="109"/>
      <c r="D58" s="109"/>
      <c r="E58" s="109"/>
      <c r="F58" s="109"/>
      <c r="G58" s="109"/>
      <c r="H58" s="109"/>
      <c r="I58" s="109"/>
      <c r="J58" s="110"/>
      <c r="K58" s="115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21"/>
      <c r="AZ58" s="116"/>
      <c r="BA58" s="116"/>
      <c r="BB58" s="116"/>
      <c r="BC58" s="116"/>
      <c r="BD58" s="116"/>
      <c r="BE58" s="122"/>
      <c r="BF58" s="129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1"/>
      <c r="BU58" s="129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1"/>
      <c r="CJ58" s="129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1"/>
    </row>
    <row r="59" spans="1:102" s="6" customFormat="1" ht="12">
      <c r="A59" s="123" t="s">
        <v>164</v>
      </c>
      <c r="B59" s="124"/>
      <c r="C59" s="124"/>
      <c r="D59" s="124"/>
      <c r="E59" s="124"/>
      <c r="F59" s="124"/>
      <c r="G59" s="124"/>
      <c r="H59" s="124"/>
      <c r="I59" s="124"/>
      <c r="J59" s="125"/>
      <c r="K59" s="126" t="s">
        <v>38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82" t="s">
        <v>64</v>
      </c>
      <c r="AZ59" s="83"/>
      <c r="BA59" s="83"/>
      <c r="BB59" s="83"/>
      <c r="BC59" s="83"/>
      <c r="BD59" s="83"/>
      <c r="BE59" s="84"/>
      <c r="BF59" s="147">
        <v>3000</v>
      </c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9"/>
      <c r="BU59" s="147">
        <v>3000</v>
      </c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9"/>
      <c r="CJ59" s="147">
        <v>3000</v>
      </c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9"/>
    </row>
    <row r="60" spans="1:102" s="6" customFormat="1" ht="18" customHeight="1">
      <c r="A60" s="123"/>
      <c r="B60" s="124"/>
      <c r="C60" s="124"/>
      <c r="D60" s="124"/>
      <c r="E60" s="124"/>
      <c r="F60" s="124"/>
      <c r="G60" s="124"/>
      <c r="H60" s="124"/>
      <c r="I60" s="124"/>
      <c r="J60" s="125"/>
      <c r="K60" s="126" t="s">
        <v>144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82"/>
      <c r="AZ60" s="83"/>
      <c r="BA60" s="83"/>
      <c r="BB60" s="83"/>
      <c r="BC60" s="83"/>
      <c r="BD60" s="83"/>
      <c r="BE60" s="84"/>
      <c r="BF60" s="64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6"/>
      <c r="BU60" s="64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6"/>
      <c r="CJ60" s="64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6"/>
    </row>
    <row r="61" spans="1:102" s="6" customFormat="1" ht="34.5" customHeight="1">
      <c r="A61" s="37"/>
      <c r="B61" s="38"/>
      <c r="C61" s="38"/>
      <c r="D61" s="38"/>
      <c r="E61" s="38"/>
      <c r="F61" s="38"/>
      <c r="G61" s="38"/>
      <c r="H61" s="38"/>
      <c r="I61" s="38"/>
      <c r="J61" s="39"/>
      <c r="K61" s="16"/>
      <c r="L61" s="128" t="s">
        <v>54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44"/>
      <c r="AZ61" s="45"/>
      <c r="BA61" s="45"/>
      <c r="BB61" s="45"/>
      <c r="BC61" s="45"/>
      <c r="BD61" s="45"/>
      <c r="BE61" s="46"/>
      <c r="BF61" s="64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6"/>
      <c r="BU61" s="64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6"/>
      <c r="CJ61" s="64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6"/>
    </row>
    <row r="62" spans="1:102" s="6" customFormat="1" ht="34.5" customHeight="1">
      <c r="A62" s="54" t="s">
        <v>164</v>
      </c>
      <c r="B62" s="55"/>
      <c r="C62" s="55"/>
      <c r="D62" s="55"/>
      <c r="E62" s="55"/>
      <c r="F62" s="55"/>
      <c r="G62" s="55"/>
      <c r="H62" s="55"/>
      <c r="I62" s="55"/>
      <c r="J62" s="56"/>
      <c r="K62" s="15"/>
      <c r="L62" s="67" t="s">
        <v>149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8" t="s">
        <v>150</v>
      </c>
      <c r="AZ62" s="69"/>
      <c r="BA62" s="69"/>
      <c r="BB62" s="69"/>
      <c r="BC62" s="69"/>
      <c r="BD62" s="69"/>
      <c r="BE62" s="70"/>
      <c r="BF62" s="61"/>
      <c r="BG62" s="62"/>
      <c r="BH62" s="71">
        <v>50000</v>
      </c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62"/>
      <c r="BT62" s="63"/>
      <c r="BU62" s="61"/>
      <c r="BV62" s="62"/>
      <c r="BW62" s="62">
        <v>0</v>
      </c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3"/>
      <c r="CJ62" s="64">
        <v>0</v>
      </c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6"/>
    </row>
    <row r="63" spans="1:102" s="18" customFormat="1" ht="27.75" customHeight="1">
      <c r="A63" s="54" t="s">
        <v>164</v>
      </c>
      <c r="B63" s="55"/>
      <c r="C63" s="55"/>
      <c r="D63" s="55"/>
      <c r="E63" s="55"/>
      <c r="F63" s="55"/>
      <c r="G63" s="55"/>
      <c r="H63" s="55"/>
      <c r="I63" s="55"/>
      <c r="J63" s="56"/>
      <c r="K63" s="32"/>
      <c r="L63" s="67" t="s">
        <v>39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8" t="s">
        <v>65</v>
      </c>
      <c r="AZ63" s="69"/>
      <c r="BA63" s="69"/>
      <c r="BB63" s="69"/>
      <c r="BC63" s="69"/>
      <c r="BD63" s="69"/>
      <c r="BE63" s="70"/>
      <c r="BF63" s="61" t="s">
        <v>142</v>
      </c>
      <c r="BG63" s="62"/>
      <c r="BH63" s="62">
        <f>BW63+BH64</f>
        <v>40656</v>
      </c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 t="s">
        <v>143</v>
      </c>
      <c r="BT63" s="63"/>
      <c r="BU63" s="61" t="s">
        <v>142</v>
      </c>
      <c r="BV63" s="62"/>
      <c r="BW63" s="62">
        <v>14728</v>
      </c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 t="s">
        <v>143</v>
      </c>
      <c r="CI63" s="63"/>
      <c r="CJ63" s="64">
        <v>23026</v>
      </c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6"/>
    </row>
    <row r="64" spans="1:102" s="6" customFormat="1" ht="10.5" customHeight="1">
      <c r="A64" s="34" t="s">
        <v>92</v>
      </c>
      <c r="B64" s="35"/>
      <c r="C64" s="35"/>
      <c r="D64" s="35"/>
      <c r="E64" s="35"/>
      <c r="F64" s="35"/>
      <c r="G64" s="35"/>
      <c r="H64" s="35"/>
      <c r="I64" s="35"/>
      <c r="J64" s="36"/>
      <c r="K64" s="13"/>
      <c r="L64" s="12"/>
      <c r="M64" s="40" t="s">
        <v>93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82" t="s">
        <v>113</v>
      </c>
      <c r="AZ64" s="83"/>
      <c r="BA64" s="83"/>
      <c r="BB64" s="83"/>
      <c r="BC64" s="83"/>
      <c r="BD64" s="83"/>
      <c r="BE64" s="84"/>
      <c r="BF64" s="47" t="s">
        <v>142</v>
      </c>
      <c r="BG64" s="48"/>
      <c r="BH64" s="48">
        <v>25928</v>
      </c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 t="s">
        <v>143</v>
      </c>
      <c r="BT64" s="49"/>
      <c r="BU64" s="47" t="s">
        <v>142</v>
      </c>
      <c r="BV64" s="48"/>
      <c r="BW64" s="48">
        <v>14728</v>
      </c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 t="s">
        <v>143</v>
      </c>
      <c r="CI64" s="49"/>
      <c r="CJ64" s="64">
        <v>5854</v>
      </c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6"/>
    </row>
    <row r="65" spans="1:102" s="6" customFormat="1" ht="22.5" customHeight="1" thickBot="1">
      <c r="A65" s="123"/>
      <c r="B65" s="124"/>
      <c r="C65" s="124"/>
      <c r="D65" s="124"/>
      <c r="E65" s="124"/>
      <c r="F65" s="124"/>
      <c r="G65" s="124"/>
      <c r="H65" s="124"/>
      <c r="I65" s="124"/>
      <c r="J65" s="125"/>
      <c r="K65" s="15"/>
      <c r="L65" s="14"/>
      <c r="M65" s="53" t="s">
        <v>112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82"/>
      <c r="AZ65" s="83"/>
      <c r="BA65" s="83"/>
      <c r="BB65" s="83"/>
      <c r="BC65" s="83"/>
      <c r="BD65" s="83"/>
      <c r="BE65" s="84"/>
      <c r="BF65" s="90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3"/>
      <c r="BU65" s="90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3"/>
      <c r="CJ65" s="99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1"/>
    </row>
    <row r="66" spans="1:102" s="6" customFormat="1" ht="15" customHeight="1" thickBot="1">
      <c r="A66" s="143" t="s">
        <v>92</v>
      </c>
      <c r="B66" s="144"/>
      <c r="C66" s="144"/>
      <c r="D66" s="144"/>
      <c r="E66" s="144"/>
      <c r="F66" s="144"/>
      <c r="G66" s="144"/>
      <c r="H66" s="144"/>
      <c r="I66" s="144"/>
      <c r="J66" s="145"/>
      <c r="K66" s="26"/>
      <c r="L66" s="146" t="s">
        <v>40</v>
      </c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39" t="s">
        <v>66</v>
      </c>
      <c r="AZ66" s="140"/>
      <c r="BA66" s="140"/>
      <c r="BB66" s="140"/>
      <c r="BC66" s="140"/>
      <c r="BD66" s="140"/>
      <c r="BE66" s="141"/>
      <c r="BF66" s="79"/>
      <c r="BG66" s="80"/>
      <c r="BH66" s="80">
        <f>BF59+BH62-BH63</f>
        <v>12344</v>
      </c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1"/>
      <c r="BU66" s="79" t="s">
        <v>142</v>
      </c>
      <c r="BV66" s="80"/>
      <c r="BW66" s="80">
        <f>BW64-BU59</f>
        <v>11728</v>
      </c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 t="s">
        <v>143</v>
      </c>
      <c r="CI66" s="81"/>
      <c r="CJ66" s="79">
        <f>CJ59+CJ63</f>
        <v>26026</v>
      </c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1"/>
    </row>
    <row r="67" spans="1:102" s="6" customFormat="1" ht="15" customHeight="1">
      <c r="A67" s="123"/>
      <c r="B67" s="124"/>
      <c r="C67" s="124"/>
      <c r="D67" s="124"/>
      <c r="E67" s="124"/>
      <c r="F67" s="124"/>
      <c r="G67" s="124"/>
      <c r="H67" s="124"/>
      <c r="I67" s="124"/>
      <c r="J67" s="125"/>
      <c r="K67" s="127" t="s">
        <v>41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82"/>
      <c r="AZ67" s="83"/>
      <c r="BA67" s="83"/>
      <c r="BB67" s="83"/>
      <c r="BC67" s="83"/>
      <c r="BD67" s="83"/>
      <c r="BE67" s="84"/>
      <c r="BF67" s="85">
        <v>0</v>
      </c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7"/>
      <c r="BU67" s="85">
        <v>0</v>
      </c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7"/>
      <c r="CJ67" s="85">
        <v>0</v>
      </c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7"/>
    </row>
    <row r="68" spans="1:102" s="6" customFormat="1" ht="15" customHeight="1" thickBot="1">
      <c r="A68" s="123" t="s">
        <v>92</v>
      </c>
      <c r="B68" s="124"/>
      <c r="C68" s="124"/>
      <c r="D68" s="124"/>
      <c r="E68" s="124"/>
      <c r="F68" s="124"/>
      <c r="G68" s="124"/>
      <c r="H68" s="124"/>
      <c r="I68" s="124"/>
      <c r="J68" s="125"/>
      <c r="K68" s="14"/>
      <c r="L68" s="142" t="s">
        <v>42</v>
      </c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82" t="s">
        <v>67</v>
      </c>
      <c r="AZ68" s="83"/>
      <c r="BA68" s="83"/>
      <c r="BB68" s="83"/>
      <c r="BC68" s="83"/>
      <c r="BD68" s="83"/>
      <c r="BE68" s="84"/>
      <c r="BF68" s="85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7"/>
      <c r="BU68" s="85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7"/>
      <c r="CJ68" s="85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7"/>
    </row>
    <row r="69" spans="1:102" s="6" customFormat="1" ht="15" customHeight="1" thickBot="1">
      <c r="A69" s="143" t="s">
        <v>92</v>
      </c>
      <c r="B69" s="144"/>
      <c r="C69" s="144"/>
      <c r="D69" s="144"/>
      <c r="E69" s="144"/>
      <c r="F69" s="144"/>
      <c r="G69" s="144"/>
      <c r="H69" s="144"/>
      <c r="I69" s="144"/>
      <c r="J69" s="145"/>
      <c r="K69" s="26"/>
      <c r="L69" s="146" t="s">
        <v>43</v>
      </c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39" t="s">
        <v>68</v>
      </c>
      <c r="AZ69" s="140"/>
      <c r="BA69" s="140"/>
      <c r="BB69" s="140"/>
      <c r="BC69" s="140"/>
      <c r="BD69" s="140"/>
      <c r="BE69" s="141"/>
      <c r="BF69" s="79">
        <f>BF67</f>
        <v>0</v>
      </c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1"/>
      <c r="BU69" s="79">
        <f>BU67</f>
        <v>0</v>
      </c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1"/>
      <c r="CJ69" s="79">
        <f>CJ67</f>
        <v>0</v>
      </c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1"/>
    </row>
    <row r="70" spans="1:102" s="6" customFormat="1" ht="15" customHeight="1">
      <c r="A70" s="123" t="s">
        <v>165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6" t="s">
        <v>44</v>
      </c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82" t="s">
        <v>69</v>
      </c>
      <c r="AZ70" s="83"/>
      <c r="BA70" s="83"/>
      <c r="BB70" s="83"/>
      <c r="BC70" s="83"/>
      <c r="BD70" s="83"/>
      <c r="BE70" s="84"/>
      <c r="BF70" s="85">
        <f>BF72+BF74+BF75+BF76+BF77+BF78</f>
        <v>341255</v>
      </c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7"/>
      <c r="BU70" s="85">
        <f>BU72+BU74+BU75+BU76+BU77+BU78</f>
        <v>288949</v>
      </c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7"/>
      <c r="CJ70" s="85">
        <f>CJ72+CJ74+CJ75+CJ76+CJ77+CJ78</f>
        <v>213484</v>
      </c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7"/>
    </row>
    <row r="71" spans="1:102" s="6" customFormat="1" ht="15" customHeight="1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16"/>
      <c r="L71" s="208" t="s">
        <v>45</v>
      </c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44"/>
      <c r="AZ71" s="45"/>
      <c r="BA71" s="45"/>
      <c r="BB71" s="45"/>
      <c r="BC71" s="45"/>
      <c r="BD71" s="45"/>
      <c r="BE71" s="46"/>
      <c r="BF71" s="50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2"/>
      <c r="BU71" s="50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2"/>
      <c r="CJ71" s="50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2"/>
    </row>
    <row r="72" spans="1:102" s="6" customFormat="1" ht="10.5" customHeight="1">
      <c r="A72" s="34" t="s">
        <v>92</v>
      </c>
      <c r="B72" s="35"/>
      <c r="C72" s="35"/>
      <c r="D72" s="35"/>
      <c r="E72" s="35"/>
      <c r="F72" s="35"/>
      <c r="G72" s="35"/>
      <c r="H72" s="35"/>
      <c r="I72" s="35"/>
      <c r="J72" s="36"/>
      <c r="K72" s="13"/>
      <c r="L72" s="12"/>
      <c r="M72" s="40" t="s">
        <v>93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1" t="s">
        <v>114</v>
      </c>
      <c r="AZ72" s="42"/>
      <c r="BA72" s="42"/>
      <c r="BB72" s="42"/>
      <c r="BC72" s="42"/>
      <c r="BD72" s="42"/>
      <c r="BE72" s="43"/>
      <c r="BF72" s="47">
        <f>270089+24</f>
        <v>270113</v>
      </c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9"/>
      <c r="BU72" s="47">
        <f>285131+52</f>
        <v>285183</v>
      </c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9"/>
      <c r="CJ72" s="47">
        <v>211308</v>
      </c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9"/>
    </row>
    <row r="73" spans="1:102" s="6" customFormat="1" ht="12">
      <c r="A73" s="37"/>
      <c r="B73" s="38"/>
      <c r="C73" s="38"/>
      <c r="D73" s="38"/>
      <c r="E73" s="38"/>
      <c r="F73" s="38"/>
      <c r="G73" s="38"/>
      <c r="H73" s="38"/>
      <c r="I73" s="38"/>
      <c r="J73" s="39"/>
      <c r="K73" s="16"/>
      <c r="L73" s="21"/>
      <c r="M73" s="237" t="s">
        <v>120</v>
      </c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44"/>
      <c r="AZ73" s="45"/>
      <c r="BA73" s="45"/>
      <c r="BB73" s="45"/>
      <c r="BC73" s="45"/>
      <c r="BD73" s="45"/>
      <c r="BE73" s="46"/>
      <c r="BF73" s="50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2"/>
      <c r="BU73" s="50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2"/>
      <c r="CJ73" s="50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2"/>
    </row>
    <row r="74" spans="1:102" s="6" customFormat="1" ht="25.5" customHeight="1">
      <c r="A74" s="54" t="s">
        <v>92</v>
      </c>
      <c r="B74" s="55"/>
      <c r="C74" s="55"/>
      <c r="D74" s="55"/>
      <c r="E74" s="55"/>
      <c r="F74" s="55"/>
      <c r="G74" s="55"/>
      <c r="H74" s="55"/>
      <c r="I74" s="55"/>
      <c r="J74" s="56"/>
      <c r="K74" s="17"/>
      <c r="L74" s="20"/>
      <c r="M74" s="98" t="s">
        <v>121</v>
      </c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68" t="s">
        <v>115</v>
      </c>
      <c r="AZ74" s="69"/>
      <c r="BA74" s="69"/>
      <c r="BB74" s="69"/>
      <c r="BC74" s="69"/>
      <c r="BD74" s="69"/>
      <c r="BE74" s="70"/>
      <c r="BF74" s="61">
        <v>1185</v>
      </c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3"/>
      <c r="BU74" s="61">
        <v>1137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3"/>
      <c r="CJ74" s="61">
        <v>993</v>
      </c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3"/>
    </row>
    <row r="75" spans="1:102" s="6" customFormat="1" ht="12" customHeight="1">
      <c r="A75" s="54" t="s">
        <v>92</v>
      </c>
      <c r="B75" s="55"/>
      <c r="C75" s="55"/>
      <c r="D75" s="55"/>
      <c r="E75" s="55"/>
      <c r="F75" s="55"/>
      <c r="G75" s="55"/>
      <c r="H75" s="55"/>
      <c r="I75" s="55"/>
      <c r="J75" s="56"/>
      <c r="K75" s="17"/>
      <c r="L75" s="20"/>
      <c r="M75" s="98" t="s">
        <v>122</v>
      </c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68" t="s">
        <v>116</v>
      </c>
      <c r="AZ75" s="69"/>
      <c r="BA75" s="69"/>
      <c r="BB75" s="69"/>
      <c r="BC75" s="69"/>
      <c r="BD75" s="69"/>
      <c r="BE75" s="70"/>
      <c r="BF75" s="61">
        <f>175+10479+1+14+5</f>
        <v>10674</v>
      </c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3"/>
      <c r="BU75" s="61">
        <f>171+975+1+20+4</f>
        <v>1171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3"/>
      <c r="CJ75" s="61">
        <v>171</v>
      </c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3"/>
    </row>
    <row r="76" spans="1:102" s="6" customFormat="1" ht="24.75" customHeight="1">
      <c r="A76" s="54" t="s">
        <v>92</v>
      </c>
      <c r="B76" s="55"/>
      <c r="C76" s="55"/>
      <c r="D76" s="55"/>
      <c r="E76" s="55"/>
      <c r="F76" s="55"/>
      <c r="G76" s="55"/>
      <c r="H76" s="55"/>
      <c r="I76" s="55"/>
      <c r="J76" s="56"/>
      <c r="K76" s="17"/>
      <c r="L76" s="20"/>
      <c r="M76" s="98" t="s">
        <v>123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68" t="s">
        <v>117</v>
      </c>
      <c r="AZ76" s="69"/>
      <c r="BA76" s="69"/>
      <c r="BB76" s="69"/>
      <c r="BC76" s="69"/>
      <c r="BD76" s="69"/>
      <c r="BE76" s="70"/>
      <c r="BF76" s="61">
        <f>378+45+5</f>
        <v>428</v>
      </c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3"/>
      <c r="BU76" s="61">
        <f>301+18+29+5</f>
        <v>353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3"/>
      <c r="CJ76" s="61">
        <v>360</v>
      </c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3"/>
    </row>
    <row r="77" spans="1:102" s="6" customFormat="1" ht="12" customHeight="1">
      <c r="A77" s="54" t="s">
        <v>92</v>
      </c>
      <c r="B77" s="55"/>
      <c r="C77" s="55"/>
      <c r="D77" s="55"/>
      <c r="E77" s="55"/>
      <c r="F77" s="55"/>
      <c r="G77" s="55"/>
      <c r="H77" s="55"/>
      <c r="I77" s="55"/>
      <c r="J77" s="56"/>
      <c r="K77" s="17"/>
      <c r="L77" s="20"/>
      <c r="M77" s="98" t="s">
        <v>124</v>
      </c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68" t="s">
        <v>118</v>
      </c>
      <c r="AZ77" s="69"/>
      <c r="BA77" s="69"/>
      <c r="BB77" s="69"/>
      <c r="BC77" s="69"/>
      <c r="BD77" s="69"/>
      <c r="BE77" s="70"/>
      <c r="BF77" s="61">
        <v>57287</v>
      </c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3"/>
      <c r="BU77" s="61">
        <v>759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3"/>
      <c r="CJ77" s="61">
        <v>622</v>
      </c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3"/>
    </row>
    <row r="78" spans="1:102" s="6" customFormat="1" ht="12" customHeight="1">
      <c r="A78" s="54" t="s">
        <v>92</v>
      </c>
      <c r="B78" s="55"/>
      <c r="C78" s="55"/>
      <c r="D78" s="55"/>
      <c r="E78" s="55"/>
      <c r="F78" s="55"/>
      <c r="G78" s="55"/>
      <c r="H78" s="55"/>
      <c r="I78" s="55"/>
      <c r="J78" s="56"/>
      <c r="K78" s="17"/>
      <c r="L78" s="20"/>
      <c r="M78" s="98" t="s">
        <v>125</v>
      </c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68" t="s">
        <v>119</v>
      </c>
      <c r="AZ78" s="69"/>
      <c r="BA78" s="69"/>
      <c r="BB78" s="69"/>
      <c r="BC78" s="69"/>
      <c r="BD78" s="69"/>
      <c r="BE78" s="70"/>
      <c r="BF78" s="61">
        <v>1568</v>
      </c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3"/>
      <c r="BU78" s="61">
        <f>354-8</f>
        <v>346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3"/>
      <c r="CJ78" s="61">
        <v>30</v>
      </c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3"/>
    </row>
    <row r="79" spans="1:102" s="6" customFormat="1" ht="15" customHeight="1" thickBot="1">
      <c r="A79" s="34" t="s">
        <v>166</v>
      </c>
      <c r="B79" s="35"/>
      <c r="C79" s="35"/>
      <c r="D79" s="35"/>
      <c r="E79" s="35"/>
      <c r="F79" s="35"/>
      <c r="G79" s="35"/>
      <c r="H79" s="35"/>
      <c r="I79" s="35"/>
      <c r="J79" s="36"/>
      <c r="K79" s="13"/>
      <c r="L79" s="150" t="s">
        <v>76</v>
      </c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41" t="s">
        <v>70</v>
      </c>
      <c r="AZ79" s="42"/>
      <c r="BA79" s="42"/>
      <c r="BB79" s="42"/>
      <c r="BC79" s="42"/>
      <c r="BD79" s="42"/>
      <c r="BE79" s="43"/>
      <c r="BF79" s="47">
        <v>2061</v>
      </c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9"/>
      <c r="BU79" s="47">
        <v>2113</v>
      </c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9"/>
      <c r="CJ79" s="47">
        <v>2166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9"/>
    </row>
    <row r="80" spans="1:102" s="18" customFormat="1" ht="15" customHeight="1" thickBot="1">
      <c r="A80" s="151" t="s">
        <v>92</v>
      </c>
      <c r="B80" s="152"/>
      <c r="C80" s="152"/>
      <c r="D80" s="152"/>
      <c r="E80" s="152"/>
      <c r="F80" s="152"/>
      <c r="G80" s="152"/>
      <c r="H80" s="152"/>
      <c r="I80" s="152"/>
      <c r="J80" s="153"/>
      <c r="K80" s="27"/>
      <c r="L80" s="185" t="s">
        <v>46</v>
      </c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39" t="s">
        <v>71</v>
      </c>
      <c r="AZ80" s="140"/>
      <c r="BA80" s="140"/>
      <c r="BB80" s="140"/>
      <c r="BC80" s="140"/>
      <c r="BD80" s="140"/>
      <c r="BE80" s="141"/>
      <c r="BF80" s="155">
        <f>BF79+BF70</f>
        <v>343316</v>
      </c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7"/>
      <c r="BU80" s="155">
        <f>BU79+BU70</f>
        <v>291062</v>
      </c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7"/>
      <c r="CJ80" s="155">
        <f>CJ79+CJ70</f>
        <v>215650</v>
      </c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7"/>
    </row>
    <row r="81" spans="1:102" s="6" customFormat="1" ht="15" customHeight="1" thickBot="1">
      <c r="A81" s="186" t="s">
        <v>92</v>
      </c>
      <c r="B81" s="187"/>
      <c r="C81" s="187"/>
      <c r="D81" s="187"/>
      <c r="E81" s="187"/>
      <c r="F81" s="187"/>
      <c r="G81" s="187"/>
      <c r="H81" s="187"/>
      <c r="I81" s="187"/>
      <c r="J81" s="188"/>
      <c r="K81" s="29"/>
      <c r="L81" s="189" t="s">
        <v>37</v>
      </c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1" t="s">
        <v>72</v>
      </c>
      <c r="AZ81" s="182"/>
      <c r="BA81" s="182"/>
      <c r="BB81" s="182"/>
      <c r="BC81" s="182"/>
      <c r="BD81" s="182"/>
      <c r="BE81" s="183"/>
      <c r="BF81" s="72">
        <f>BF80+BH66</f>
        <v>355660</v>
      </c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4"/>
      <c r="BU81" s="72">
        <f>BU80-BW66</f>
        <v>279334</v>
      </c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4"/>
      <c r="CJ81" s="72">
        <f>CJ80+CJ66</f>
        <v>241676</v>
      </c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4"/>
    </row>
    <row r="82" spans="1:102" s="6" customFormat="1" ht="29.25" customHeight="1">
      <c r="A82" s="195" t="s">
        <v>92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7" t="s">
        <v>127</v>
      </c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81" t="s">
        <v>129</v>
      </c>
      <c r="AZ82" s="182"/>
      <c r="BA82" s="182"/>
      <c r="BB82" s="182"/>
      <c r="BC82" s="182"/>
      <c r="BD82" s="182"/>
      <c r="BE82" s="183"/>
      <c r="BF82" s="88"/>
      <c r="BG82" s="89"/>
      <c r="BH82" s="89">
        <v>12344</v>
      </c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92"/>
      <c r="BU82" s="88" t="s">
        <v>142</v>
      </c>
      <c r="BV82" s="89"/>
      <c r="BW82" s="89">
        <v>11728</v>
      </c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 t="s">
        <v>143</v>
      </c>
      <c r="CI82" s="92"/>
      <c r="CJ82" s="88">
        <v>26026</v>
      </c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92"/>
    </row>
    <row r="83" spans="1:102" s="6" customFormat="1" ht="15" customHeight="1" thickBot="1">
      <c r="A83" s="228"/>
      <c r="B83" s="229"/>
      <c r="C83" s="229"/>
      <c r="D83" s="229"/>
      <c r="E83" s="229"/>
      <c r="F83" s="229"/>
      <c r="G83" s="229"/>
      <c r="H83" s="229"/>
      <c r="I83" s="229"/>
      <c r="J83" s="229"/>
      <c r="K83" s="28"/>
      <c r="L83" s="233" t="s">
        <v>128</v>
      </c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0"/>
      <c r="AZ83" s="231"/>
      <c r="BA83" s="231"/>
      <c r="BB83" s="231"/>
      <c r="BC83" s="231"/>
      <c r="BD83" s="231"/>
      <c r="BE83" s="232"/>
      <c r="BF83" s="90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3"/>
      <c r="BU83" s="90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3"/>
      <c r="CJ83" s="90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3"/>
    </row>
    <row r="84" spans="1:102" s="6" customFormat="1" ht="39" customHeight="1">
      <c r="A84" s="195" t="s">
        <v>92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7" t="s">
        <v>130</v>
      </c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81" t="s">
        <v>132</v>
      </c>
      <c r="AZ84" s="182"/>
      <c r="BA84" s="182"/>
      <c r="BB84" s="182"/>
      <c r="BC84" s="182"/>
      <c r="BD84" s="182"/>
      <c r="BE84" s="183"/>
      <c r="BF84" s="205">
        <v>4882</v>
      </c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7"/>
      <c r="BU84" s="205">
        <v>4709</v>
      </c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7"/>
      <c r="CJ84" s="205">
        <v>3443</v>
      </c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7"/>
    </row>
    <row r="85" spans="1:102" s="6" customFormat="1" ht="15" customHeight="1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16"/>
      <c r="L85" s="208" t="s">
        <v>131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44"/>
      <c r="AZ85" s="45"/>
      <c r="BA85" s="45"/>
      <c r="BB85" s="45"/>
      <c r="BC85" s="45"/>
      <c r="BD85" s="45"/>
      <c r="BE85" s="46"/>
      <c r="BF85" s="64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6"/>
      <c r="BU85" s="64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6"/>
      <c r="CJ85" s="64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6"/>
    </row>
    <row r="86" spans="1:102" s="6" customFormat="1" ht="15" customHeight="1">
      <c r="A86" s="199" t="s">
        <v>92</v>
      </c>
      <c r="B86" s="200"/>
      <c r="C86" s="200"/>
      <c r="D86" s="200"/>
      <c r="E86" s="200"/>
      <c r="F86" s="200"/>
      <c r="G86" s="200"/>
      <c r="H86" s="200"/>
      <c r="I86" s="200"/>
      <c r="J86" s="200"/>
      <c r="K86" s="17"/>
      <c r="L86" s="168" t="s">
        <v>136</v>
      </c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201" t="s">
        <v>133</v>
      </c>
      <c r="AZ86" s="202"/>
      <c r="BA86" s="202"/>
      <c r="BB86" s="202"/>
      <c r="BC86" s="202"/>
      <c r="BD86" s="202"/>
      <c r="BE86" s="203"/>
      <c r="BF86" s="64">
        <v>0</v>
      </c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6"/>
      <c r="BU86" s="64">
        <v>107</v>
      </c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6"/>
      <c r="CJ86" s="64">
        <v>136</v>
      </c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6"/>
    </row>
    <row r="87" spans="1:102" s="6" customFormat="1" ht="23.25" customHeight="1">
      <c r="A87" s="199" t="s">
        <v>92</v>
      </c>
      <c r="B87" s="200"/>
      <c r="C87" s="200"/>
      <c r="D87" s="200"/>
      <c r="E87" s="200"/>
      <c r="F87" s="200"/>
      <c r="G87" s="200"/>
      <c r="H87" s="200"/>
      <c r="I87" s="200"/>
      <c r="J87" s="200"/>
      <c r="K87" s="17"/>
      <c r="L87" s="204" t="s">
        <v>137</v>
      </c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1" t="s">
        <v>134</v>
      </c>
      <c r="AZ87" s="202"/>
      <c r="BA87" s="202"/>
      <c r="BB87" s="202"/>
      <c r="BC87" s="202"/>
      <c r="BD87" s="202"/>
      <c r="BE87" s="203"/>
      <c r="BF87" s="64">
        <v>497</v>
      </c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6"/>
      <c r="BU87" s="64">
        <v>544</v>
      </c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6"/>
      <c r="CJ87" s="64">
        <v>455</v>
      </c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6"/>
    </row>
    <row r="88" spans="1:102" s="6" customFormat="1" ht="24" customHeight="1" thickBot="1">
      <c r="A88" s="190" t="s">
        <v>92</v>
      </c>
      <c r="B88" s="191"/>
      <c r="C88" s="191"/>
      <c r="D88" s="191"/>
      <c r="E88" s="191"/>
      <c r="F88" s="191"/>
      <c r="G88" s="191"/>
      <c r="H88" s="191"/>
      <c r="I88" s="191"/>
      <c r="J88" s="191"/>
      <c r="K88" s="25"/>
      <c r="L88" s="177" t="s">
        <v>138</v>
      </c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8" t="s">
        <v>135</v>
      </c>
      <c r="AZ88" s="179"/>
      <c r="BA88" s="179"/>
      <c r="BB88" s="179"/>
      <c r="BC88" s="179"/>
      <c r="BD88" s="179"/>
      <c r="BE88" s="180"/>
      <c r="BF88" s="132">
        <v>1995</v>
      </c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4"/>
      <c r="BU88" s="132">
        <v>1557</v>
      </c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4"/>
      <c r="CJ88" s="132">
        <v>1631</v>
      </c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4"/>
    </row>
    <row r="90" s="6" customFormat="1" ht="12">
      <c r="BC90" s="6" t="s">
        <v>48</v>
      </c>
    </row>
    <row r="91" spans="1:102" s="6" customFormat="1" ht="12">
      <c r="A91" s="6" t="s">
        <v>47</v>
      </c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D91" s="176" t="s">
        <v>155</v>
      </c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C91" s="6" t="s">
        <v>49</v>
      </c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CB91" s="176" t="s">
        <v>126</v>
      </c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</row>
    <row r="92" spans="15:102" s="19" customFormat="1" ht="9.75">
      <c r="O92" s="184" t="s">
        <v>50</v>
      </c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D92" s="184" t="s">
        <v>51</v>
      </c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M92" s="184" t="s">
        <v>50</v>
      </c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CB92" s="184" t="s">
        <v>51</v>
      </c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</row>
    <row r="93" spans="1:34" s="6" customFormat="1" ht="12">
      <c r="A93" s="192" t="s">
        <v>52</v>
      </c>
      <c r="B93" s="192"/>
      <c r="C93" s="45" t="s">
        <v>167</v>
      </c>
      <c r="D93" s="45"/>
      <c r="E93" s="45"/>
      <c r="F93" s="45"/>
      <c r="G93" s="194" t="s">
        <v>52</v>
      </c>
      <c r="H93" s="194"/>
      <c r="J93" s="176" t="s">
        <v>168</v>
      </c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92">
        <v>20</v>
      </c>
      <c r="AA93" s="192"/>
      <c r="AB93" s="192"/>
      <c r="AC93" s="192"/>
      <c r="AD93" s="193" t="s">
        <v>169</v>
      </c>
      <c r="AE93" s="193"/>
      <c r="AF93" s="193"/>
      <c r="AH93" s="6" t="s">
        <v>18</v>
      </c>
    </row>
  </sheetData>
  <sheetProtection/>
  <mergeCells count="373">
    <mergeCell ref="BE16:BT16"/>
    <mergeCell ref="A78:J78"/>
    <mergeCell ref="M78:AX78"/>
    <mergeCell ref="AY78:BE78"/>
    <mergeCell ref="BF78:BT78"/>
    <mergeCell ref="A76:J76"/>
    <mergeCell ref="M76:AX76"/>
    <mergeCell ref="AY76:BE76"/>
    <mergeCell ref="BF76:BT76"/>
    <mergeCell ref="A77:J77"/>
    <mergeCell ref="CJ75:CX75"/>
    <mergeCell ref="BU76:CI76"/>
    <mergeCell ref="CJ76:CX76"/>
    <mergeCell ref="CJ78:CX78"/>
    <mergeCell ref="BU77:CI77"/>
    <mergeCell ref="CJ77:CX77"/>
    <mergeCell ref="M77:AX77"/>
    <mergeCell ref="AY77:BE77"/>
    <mergeCell ref="BF77:BT77"/>
    <mergeCell ref="CJ74:CX74"/>
    <mergeCell ref="A72:J73"/>
    <mergeCell ref="A75:J75"/>
    <mergeCell ref="M75:AX75"/>
    <mergeCell ref="AY75:BE75"/>
    <mergeCell ref="BF75:BT75"/>
    <mergeCell ref="A74:J74"/>
    <mergeCell ref="M74:AX74"/>
    <mergeCell ref="AY74:BE74"/>
    <mergeCell ref="BF74:BT74"/>
    <mergeCell ref="CJ70:CX71"/>
    <mergeCell ref="AY69:BE69"/>
    <mergeCell ref="BF69:BT69"/>
    <mergeCell ref="BU72:CI73"/>
    <mergeCell ref="CJ72:CX73"/>
    <mergeCell ref="M73:AX73"/>
    <mergeCell ref="BU70:CI71"/>
    <mergeCell ref="K70:AX70"/>
    <mergeCell ref="L71:AX71"/>
    <mergeCell ref="M72:AX72"/>
    <mergeCell ref="AY72:BE73"/>
    <mergeCell ref="BF72:BT73"/>
    <mergeCell ref="BU22:CI22"/>
    <mergeCell ref="CA57:CD57"/>
    <mergeCell ref="BU44:CI44"/>
    <mergeCell ref="M65:AX65"/>
    <mergeCell ref="BU51:CI51"/>
    <mergeCell ref="CJ22:CX22"/>
    <mergeCell ref="CA23:CD23"/>
    <mergeCell ref="BU24:CI24"/>
    <mergeCell ref="CL23:CO23"/>
    <mergeCell ref="CJ29:CX29"/>
    <mergeCell ref="CJ28:CX28"/>
    <mergeCell ref="CJ25:CX27"/>
    <mergeCell ref="A8:CB8"/>
    <mergeCell ref="A82:J83"/>
    <mergeCell ref="K82:AX82"/>
    <mergeCell ref="AY82:BE83"/>
    <mergeCell ref="CJ82:CX83"/>
    <mergeCell ref="L83:AX83"/>
    <mergeCell ref="A70:J71"/>
    <mergeCell ref="CC11:CI11"/>
    <mergeCell ref="CR11:CX11"/>
    <mergeCell ref="A53:J53"/>
    <mergeCell ref="CJ11:CQ11"/>
    <mergeCell ref="CC12:CX12"/>
    <mergeCell ref="N12:BP12"/>
    <mergeCell ref="CC14:CX15"/>
    <mergeCell ref="CC13:CX13"/>
    <mergeCell ref="Q15:BS15"/>
    <mergeCell ref="CC9:CX9"/>
    <mergeCell ref="AC9:AS9"/>
    <mergeCell ref="AT9:AW9"/>
    <mergeCell ref="AX9:BA9"/>
    <mergeCell ref="BF25:BT27"/>
    <mergeCell ref="BU25:CI27"/>
    <mergeCell ref="A20:BZ20"/>
    <mergeCell ref="CC10:CX10"/>
    <mergeCell ref="CC18:CX18"/>
    <mergeCell ref="Z19:BZ19"/>
    <mergeCell ref="A17:BI17"/>
    <mergeCell ref="CC16:CM17"/>
    <mergeCell ref="CN16:CX17"/>
    <mergeCell ref="CP23:CS23"/>
    <mergeCell ref="CJ24:CX24"/>
    <mergeCell ref="BL23:BO23"/>
    <mergeCell ref="BF24:BT24"/>
    <mergeCell ref="BF22:BT22"/>
    <mergeCell ref="A22:J24"/>
    <mergeCell ref="BW23:BZ23"/>
    <mergeCell ref="A28:J28"/>
    <mergeCell ref="L28:AX28"/>
    <mergeCell ref="AY28:BE28"/>
    <mergeCell ref="A25:J27"/>
    <mergeCell ref="K25:AX25"/>
    <mergeCell ref="BU29:CI29"/>
    <mergeCell ref="BF28:BT28"/>
    <mergeCell ref="BU28:CI28"/>
    <mergeCell ref="K26:AX26"/>
    <mergeCell ref="L27:AX27"/>
    <mergeCell ref="CJ59:CX61"/>
    <mergeCell ref="CJ30:CX30"/>
    <mergeCell ref="BU31:CI31"/>
    <mergeCell ref="CJ31:CX31"/>
    <mergeCell ref="BU30:CI30"/>
    <mergeCell ref="BU32:CI33"/>
    <mergeCell ref="BU37:CI37"/>
    <mergeCell ref="CJ37:CX37"/>
    <mergeCell ref="CJ56:CX56"/>
    <mergeCell ref="BW57:BZ57"/>
    <mergeCell ref="CL57:CO57"/>
    <mergeCell ref="CP57:CS57"/>
    <mergeCell ref="BU59:CI61"/>
    <mergeCell ref="CJ44:CX44"/>
    <mergeCell ref="CJ32:CX33"/>
    <mergeCell ref="BU34:CI35"/>
    <mergeCell ref="CJ34:CX35"/>
    <mergeCell ref="BU36:CI36"/>
    <mergeCell ref="CJ36:CX36"/>
    <mergeCell ref="BU39:CI40"/>
    <mergeCell ref="CJ39:CX40"/>
    <mergeCell ref="CJ51:CX51"/>
    <mergeCell ref="BU52:CI52"/>
    <mergeCell ref="CJ52:CX52"/>
    <mergeCell ref="CJ38:CX38"/>
    <mergeCell ref="BU38:CI38"/>
    <mergeCell ref="BU41:CI42"/>
    <mergeCell ref="CJ41:CX42"/>
    <mergeCell ref="BU43:CI43"/>
    <mergeCell ref="CJ43:CX43"/>
    <mergeCell ref="BF84:BT85"/>
    <mergeCell ref="BU84:CI85"/>
    <mergeCell ref="CJ84:CX85"/>
    <mergeCell ref="L85:AX85"/>
    <mergeCell ref="CJ48:CX48"/>
    <mergeCell ref="BU48:CI48"/>
    <mergeCell ref="BU49:CI50"/>
    <mergeCell ref="CJ49:CX50"/>
    <mergeCell ref="CJ54:CX54"/>
    <mergeCell ref="CJ55:CX55"/>
    <mergeCell ref="A86:J86"/>
    <mergeCell ref="L86:AX86"/>
    <mergeCell ref="AY86:BE86"/>
    <mergeCell ref="A87:J87"/>
    <mergeCell ref="L87:AX87"/>
    <mergeCell ref="AY87:BE87"/>
    <mergeCell ref="A84:J85"/>
    <mergeCell ref="K84:AX84"/>
    <mergeCell ref="A66:J66"/>
    <mergeCell ref="BU69:CI69"/>
    <mergeCell ref="CJ69:CX69"/>
    <mergeCell ref="L66:AX66"/>
    <mergeCell ref="AY66:BE66"/>
    <mergeCell ref="CJ67:CX68"/>
    <mergeCell ref="A68:J68"/>
    <mergeCell ref="BF66:BG66"/>
    <mergeCell ref="J93:Y93"/>
    <mergeCell ref="O92:AA92"/>
    <mergeCell ref="A88:J88"/>
    <mergeCell ref="Z93:AC93"/>
    <mergeCell ref="O91:AA91"/>
    <mergeCell ref="AD92:AZ92"/>
    <mergeCell ref="AD93:AF93"/>
    <mergeCell ref="A93:B93"/>
    <mergeCell ref="C93:F93"/>
    <mergeCell ref="G93:H93"/>
    <mergeCell ref="BM92:BY92"/>
    <mergeCell ref="CB92:CX92"/>
    <mergeCell ref="A80:J80"/>
    <mergeCell ref="L80:AX80"/>
    <mergeCell ref="AY80:BE80"/>
    <mergeCell ref="BF81:BT81"/>
    <mergeCell ref="A81:J81"/>
    <mergeCell ref="L81:AX81"/>
    <mergeCell ref="AY81:BE81"/>
    <mergeCell ref="AD91:AZ91"/>
    <mergeCell ref="CJ80:CX80"/>
    <mergeCell ref="CJ81:CX81"/>
    <mergeCell ref="BM91:BY91"/>
    <mergeCell ref="CB91:CX91"/>
    <mergeCell ref="BF80:BT80"/>
    <mergeCell ref="L88:AX88"/>
    <mergeCell ref="AY88:BE88"/>
    <mergeCell ref="AY84:BE85"/>
    <mergeCell ref="BU80:CI80"/>
    <mergeCell ref="CJ86:CX86"/>
    <mergeCell ref="BF56:BT56"/>
    <mergeCell ref="BF57:BK57"/>
    <mergeCell ref="BL57:BO57"/>
    <mergeCell ref="BF58:BT58"/>
    <mergeCell ref="BU58:CI58"/>
    <mergeCell ref="BF55:BT55"/>
    <mergeCell ref="BU55:CI55"/>
    <mergeCell ref="BU54:CI54"/>
    <mergeCell ref="BU56:CI56"/>
    <mergeCell ref="K22:AX24"/>
    <mergeCell ref="AY22:BE24"/>
    <mergeCell ref="BF23:BK23"/>
    <mergeCell ref="A29:J29"/>
    <mergeCell ref="L29:AX29"/>
    <mergeCell ref="AY29:BE29"/>
    <mergeCell ref="BF29:BT29"/>
    <mergeCell ref="AY25:BE27"/>
    <mergeCell ref="A30:J30"/>
    <mergeCell ref="L30:AX30"/>
    <mergeCell ref="AY30:BE30"/>
    <mergeCell ref="BF30:BT30"/>
    <mergeCell ref="A31:J31"/>
    <mergeCell ref="L31:AX31"/>
    <mergeCell ref="AY31:BE31"/>
    <mergeCell ref="BF31:BT31"/>
    <mergeCell ref="A32:J33"/>
    <mergeCell ref="K32:AX32"/>
    <mergeCell ref="AY32:BE33"/>
    <mergeCell ref="BF32:BT33"/>
    <mergeCell ref="L33:AX33"/>
    <mergeCell ref="A37:J37"/>
    <mergeCell ref="L37:AX37"/>
    <mergeCell ref="AY37:BE37"/>
    <mergeCell ref="BF37:BT37"/>
    <mergeCell ref="A34:J35"/>
    <mergeCell ref="A38:J38"/>
    <mergeCell ref="L38:AX38"/>
    <mergeCell ref="AY38:BE38"/>
    <mergeCell ref="BF38:BT38"/>
    <mergeCell ref="A39:J40"/>
    <mergeCell ref="M39:AX39"/>
    <mergeCell ref="AY39:BE40"/>
    <mergeCell ref="BF39:BT40"/>
    <mergeCell ref="M40:AX40"/>
    <mergeCell ref="BF48:BT48"/>
    <mergeCell ref="A54:J54"/>
    <mergeCell ref="L54:AX54"/>
    <mergeCell ref="AY54:BE54"/>
    <mergeCell ref="BF54:BT54"/>
    <mergeCell ref="A49:J50"/>
    <mergeCell ref="M49:AX49"/>
    <mergeCell ref="A51:J51"/>
    <mergeCell ref="M51:AX51"/>
    <mergeCell ref="AY51:BE51"/>
    <mergeCell ref="A64:J65"/>
    <mergeCell ref="M64:AX64"/>
    <mergeCell ref="AY59:BE61"/>
    <mergeCell ref="BF59:BT61"/>
    <mergeCell ref="K60:AX60"/>
    <mergeCell ref="A79:J79"/>
    <mergeCell ref="L79:AX79"/>
    <mergeCell ref="AY79:BE79"/>
    <mergeCell ref="AY67:BE67"/>
    <mergeCell ref="BF67:BT68"/>
    <mergeCell ref="A55:J55"/>
    <mergeCell ref="L55:AX55"/>
    <mergeCell ref="AY55:BE55"/>
    <mergeCell ref="L68:AX68"/>
    <mergeCell ref="AY68:BE68"/>
    <mergeCell ref="A69:J69"/>
    <mergeCell ref="L69:AX69"/>
    <mergeCell ref="AY64:BE65"/>
    <mergeCell ref="A67:J67"/>
    <mergeCell ref="K67:AX67"/>
    <mergeCell ref="BU87:CI87"/>
    <mergeCell ref="CJ87:CX87"/>
    <mergeCell ref="BU88:CI88"/>
    <mergeCell ref="CJ88:CX88"/>
    <mergeCell ref="BF87:BT87"/>
    <mergeCell ref="BF88:BT88"/>
    <mergeCell ref="BU86:CI86"/>
    <mergeCell ref="BF86:BT86"/>
    <mergeCell ref="BU74:CI74"/>
    <mergeCell ref="BU78:CI78"/>
    <mergeCell ref="BU75:CI75"/>
    <mergeCell ref="CJ58:CX58"/>
    <mergeCell ref="BU79:CI79"/>
    <mergeCell ref="CJ79:CX79"/>
    <mergeCell ref="CJ66:CX66"/>
    <mergeCell ref="CJ63:CX63"/>
    <mergeCell ref="CJ64:CX65"/>
    <mergeCell ref="BU67:CI68"/>
    <mergeCell ref="A56:J58"/>
    <mergeCell ref="K56:AX58"/>
    <mergeCell ref="AY56:BE58"/>
    <mergeCell ref="A59:J61"/>
    <mergeCell ref="K59:AX59"/>
    <mergeCell ref="L61:AX61"/>
    <mergeCell ref="AY63:BE63"/>
    <mergeCell ref="CH64:CI65"/>
    <mergeCell ref="M34:AX34"/>
    <mergeCell ref="M35:AX35"/>
    <mergeCell ref="M36:AX36"/>
    <mergeCell ref="A36:J36"/>
    <mergeCell ref="AY36:BE36"/>
    <mergeCell ref="BF36:BT36"/>
    <mergeCell ref="AY34:BE35"/>
    <mergeCell ref="BF34:BT35"/>
    <mergeCell ref="A41:J42"/>
    <mergeCell ref="M41:AX41"/>
    <mergeCell ref="AY41:BE42"/>
    <mergeCell ref="BF41:BT42"/>
    <mergeCell ref="M42:AX42"/>
    <mergeCell ref="A43:J43"/>
    <mergeCell ref="M43:AX43"/>
    <mergeCell ref="AY43:BE43"/>
    <mergeCell ref="BF43:BT43"/>
    <mergeCell ref="A44:J44"/>
    <mergeCell ref="M44:AX44"/>
    <mergeCell ref="AY44:BE44"/>
    <mergeCell ref="BF44:BT44"/>
    <mergeCell ref="AY49:BE50"/>
    <mergeCell ref="BF49:BT50"/>
    <mergeCell ref="M50:AX50"/>
    <mergeCell ref="A48:J48"/>
    <mergeCell ref="L48:AX48"/>
    <mergeCell ref="AY48:BE48"/>
    <mergeCell ref="BF51:BT51"/>
    <mergeCell ref="A52:J52"/>
    <mergeCell ref="M52:AX52"/>
    <mergeCell ref="AY52:BE52"/>
    <mergeCell ref="BF52:BT52"/>
    <mergeCell ref="BH63:BR63"/>
    <mergeCell ref="BF63:BG63"/>
    <mergeCell ref="BS63:BT63"/>
    <mergeCell ref="A63:J63"/>
    <mergeCell ref="L63:AX63"/>
    <mergeCell ref="BF82:BG83"/>
    <mergeCell ref="BS82:BT83"/>
    <mergeCell ref="BH82:BR83"/>
    <mergeCell ref="BF79:BT79"/>
    <mergeCell ref="BF64:BG65"/>
    <mergeCell ref="BS64:BT65"/>
    <mergeCell ref="BH64:BR65"/>
    <mergeCell ref="BH66:BR66"/>
    <mergeCell ref="AY70:BE71"/>
    <mergeCell ref="BF70:BT71"/>
    <mergeCell ref="BU82:BV83"/>
    <mergeCell ref="BW82:CG83"/>
    <mergeCell ref="CH82:CI83"/>
    <mergeCell ref="BU63:BV63"/>
    <mergeCell ref="BW63:CG63"/>
    <mergeCell ref="CH63:CI63"/>
    <mergeCell ref="BU64:BV65"/>
    <mergeCell ref="BW64:CG65"/>
    <mergeCell ref="BU81:CI81"/>
    <mergeCell ref="L53:AX53"/>
    <mergeCell ref="AY53:BE53"/>
    <mergeCell ref="BF53:BT53"/>
    <mergeCell ref="BU53:CI53"/>
    <mergeCell ref="CJ53:CX53"/>
    <mergeCell ref="BU66:BV66"/>
    <mergeCell ref="BW66:CG66"/>
    <mergeCell ref="CH66:CI66"/>
    <mergeCell ref="BS66:BT66"/>
    <mergeCell ref="CH62:CI62"/>
    <mergeCell ref="CJ62:CX62"/>
    <mergeCell ref="A62:J62"/>
    <mergeCell ref="L62:AX62"/>
    <mergeCell ref="AY62:BE62"/>
    <mergeCell ref="BF62:BG62"/>
    <mergeCell ref="BS62:BT62"/>
    <mergeCell ref="BU62:BV62"/>
    <mergeCell ref="BW62:CG62"/>
    <mergeCell ref="BH62:BR62"/>
    <mergeCell ref="A45:J45"/>
    <mergeCell ref="L45:AX45"/>
    <mergeCell ref="AY45:BE45"/>
    <mergeCell ref="BF45:BT45"/>
    <mergeCell ref="BU45:CI45"/>
    <mergeCell ref="CJ45:CX45"/>
    <mergeCell ref="A46:J47"/>
    <mergeCell ref="M46:AX46"/>
    <mergeCell ref="AY46:BE47"/>
    <mergeCell ref="BF46:BT47"/>
    <mergeCell ref="BU46:CI47"/>
    <mergeCell ref="CJ46:CX47"/>
    <mergeCell ref="M47:AX47"/>
  </mergeCells>
  <printOptions/>
  <pageMargins left="0.7874015748031497" right="0.7086614173228347" top="0.1968503937007874" bottom="0.1968503937007874" header="0.1968503937007874" footer="0.1968503937007874"/>
  <pageSetup horizontalDpi="600" verticalDpi="600" orientation="portrait" paperSize="9" scale="94" r:id="rId1"/>
  <rowBreaks count="1" manualBreakCount="1">
    <brk id="55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</cp:lastModifiedBy>
  <cp:lastPrinted>2015-01-31T10:12:00Z</cp:lastPrinted>
  <dcterms:created xsi:type="dcterms:W3CDTF">2010-08-04T13:35:22Z</dcterms:created>
  <dcterms:modified xsi:type="dcterms:W3CDTF">2015-04-18T16:00:03Z</dcterms:modified>
  <cp:category/>
  <cp:version/>
  <cp:contentType/>
  <cp:contentStatus/>
</cp:coreProperties>
</file>