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145" windowHeight="10800" tabRatio="563" activeTab="0"/>
  </bookViews>
  <sheets>
    <sheet name="Мощность 2020" sheetId="1" r:id="rId1"/>
    <sheet name="Эл. энергия 2020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'Мощность 2020'!$A$1:$M$17</definedName>
    <definedName name="_xlnm.Print_Area" localSheetId="1">'Эл. энергия 2020'!$A$1:$M$52</definedName>
  </definedNames>
  <calcPr fullCalcOnLoad="1"/>
</workbook>
</file>

<file path=xl/sharedStrings.xml><?xml version="1.0" encoding="utf-8"?>
<sst xmlns="http://schemas.openxmlformats.org/spreadsheetml/2006/main" count="123" uniqueCount="44">
  <si>
    <t>Наименование</t>
  </si>
  <si>
    <t>Полезный отпуск, тыс.кВт.ч.</t>
  </si>
  <si>
    <t>прочие+бюджет</t>
  </si>
  <si>
    <t>по сети ВН</t>
  </si>
  <si>
    <t>по сети СН1</t>
  </si>
  <si>
    <t>по сети СН2</t>
  </si>
  <si>
    <t>по сети НН</t>
  </si>
  <si>
    <t>в т.ч. население</t>
  </si>
  <si>
    <t>"Население и потребители, приравненные к населению"</t>
  </si>
  <si>
    <t>Потери э/э</t>
  </si>
  <si>
    <t>Полезный отпуск, МВт</t>
  </si>
  <si>
    <t>О.А. Каменкова</t>
  </si>
  <si>
    <t>Генеральный директор</t>
  </si>
  <si>
    <t>4. Полезный отпуск конечным потребителям</t>
  </si>
  <si>
    <t xml:space="preserve"> </t>
  </si>
  <si>
    <t>ИТОГО по сетям АО "Мончегорские электрические сети"</t>
  </si>
  <si>
    <t>дог №1555</t>
  </si>
  <si>
    <t>105-П</t>
  </si>
  <si>
    <t>ИТОГО по сетям АО "Оборонэнерго"</t>
  </si>
  <si>
    <t>3. Отпущено потребителям электроэнергии по сетям АО "Оборонэнерго"</t>
  </si>
  <si>
    <t>2. Отпущено потребителям электроэнергии по сетям АО "Мончегорские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</si>
  <si>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</si>
  <si>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</si>
  <si>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</si>
  <si>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</si>
  <si>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</si>
  <si>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</si>
  <si>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</si>
  <si>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</si>
  <si>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</si>
  <si>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</si>
  <si>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</si>
  <si>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</si>
  <si>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А.Ю. Евтеев</t>
  </si>
  <si>
    <r>
      <t xml:space="preserve">          Информация об объеме полезного отпуска мощности по тарифным группам в разрезе территориальных сетевых организаций по уровням напряжения по месяцам
 </t>
    </r>
    <r>
      <rPr>
        <b/>
        <u val="single"/>
        <sz val="12"/>
        <rFont val="Arial Cyr"/>
        <family val="0"/>
      </rPr>
      <t>за 2020 г.</t>
    </r>
    <r>
      <rPr>
        <b/>
        <sz val="12"/>
        <rFont val="Arial Cyr"/>
        <family val="0"/>
      </rPr>
      <t xml:space="preserve"> 
(п. 45-г ПП РФ от 21.01.2004 №24, в ред. от 30.01.2019) </t>
    </r>
  </si>
  <si>
    <r>
      <t xml:space="preserve">Информация об объеме полезного отпуска электроэнергии по тарифным группам в разрезе территориальных сетевых организаций по уровням напряжения по месяцам
</t>
    </r>
    <r>
      <rPr>
        <b/>
        <u val="single"/>
        <sz val="12"/>
        <rFont val="Arial Cyr"/>
        <family val="0"/>
      </rPr>
      <t xml:space="preserve"> за  2020 г. </t>
    </r>
    <r>
      <rPr>
        <b/>
        <sz val="12"/>
        <rFont val="Arial Cyr"/>
        <family val="0"/>
      </rPr>
      <t xml:space="preserve">
(п. 45-г ПП РФ от 21.01.2004 №24, в ред. от 30.01.2019) </t>
    </r>
  </si>
  <si>
    <t>ИТОГО по сетям  Мурманского филиала ПАО "МРСК Северо-Запада"</t>
  </si>
  <si>
    <t>1. Отпущено потребителям электроэнергии по сетям Мурманского филиала ПАО "МРСК Северо-Запада"</t>
  </si>
  <si>
    <t>4. Отпущено потребителям электроэнергии по сетям АО "Мурманэнергосбыт"</t>
  </si>
  <si>
    <t>ИТОГО по сетям АО "Мурманэнергосбыт"</t>
  </si>
  <si>
    <t>2. Отпущено потребителям электроэнергии по сетям АО "Кольская ГМК"</t>
  </si>
  <si>
    <t>ИТОГО по сетям АО "Кольская ГМК"</t>
  </si>
  <si>
    <t>2. Полезный отпуск конечным потребителям</t>
  </si>
  <si>
    <t>ИТОГО по сетям Мурманского филиала ПАО "МРСК Северо-Запада"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</si>
</sst>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#,##0.000"/>
    <numFmt numFmtId="176" formatCode="#,##0.0"/>
    <numFmt numFmtId="177" formatCode="#,##0.0000"/>
    <numFmt numFmtId="178" formatCode="#,##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2"/>
      <color indexed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175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175" fontId="0" fillId="32" borderId="10" xfId="0" applyNumberForma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/>
    </xf>
    <xf numFmtId="175" fontId="5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 wrapText="1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5" fontId="3" fillId="32" borderId="0" xfId="0" applyNumberFormat="1" applyFont="1" applyFill="1" applyBorder="1" applyAlignment="1">
      <alignment/>
    </xf>
    <xf numFmtId="175" fontId="5" fillId="32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75" fontId="0" fillId="0" borderId="0" xfId="0" applyNumberFormat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44" fillId="0" borderId="0" xfId="0" applyFont="1" applyAlignment="1">
      <alignment/>
    </xf>
    <xf numFmtId="175" fontId="5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3" fillId="3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5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5" fontId="4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75" fontId="0" fillId="0" borderId="14" xfId="0" applyNumberFormat="1" applyBorder="1" applyAlignment="1">
      <alignment vertical="center" textRotation="90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5" fontId="6" fillId="0" borderId="0" xfId="0" applyNumberFormat="1" applyFont="1" applyBorder="1" applyAlignment="1">
      <alignment wrapText="1"/>
    </xf>
    <xf numFmtId="175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1%20&#1103;&#1085;&#1074;&#1072;&#1088;&#1100;\&#1055;&#1088;&#1086;&#1076;&#1072;&#1078;&#1072;%20&#1087;&#1086;%20&#1043;&#1058;&#1055;\&#1071;&#1085;&#1074;&#1072;&#1088;&#1100;%202020%20&#1043;&#1058;&#1055;%20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10%20&#1086;&#1082;&#1090;&#1103;&#1073;&#1088;&#1100;\&#1055;&#1088;&#1086;&#1076;&#1072;&#1078;&#1072;%20&#1087;&#1086;%20&#1043;&#1058;&#1055;\&#1054;&#1082;&#1090;&#1103;&#1073;&#1088;&#1100;%202020%20&#1043;&#1058;&#1055;%201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11%20&#1085;&#1086;&#1103;&#1073;&#1088;&#1100;\&#1055;&#1088;&#1086;&#1076;&#1072;&#1078;&#1072;%20&#1087;&#1086;%20&#1043;&#1058;&#1055;\&#1053;&#1086;&#1103;&#1073;&#1088;&#1100;%202020%20&#1043;&#1058;&#1055;%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40;&#1057;&#1063;&#1045;&#1058;%20&#1057;&#1058;&#1054;&#1048;&#1052;&#1054;&#1057;&#1058;&#1048;\2020\12%20&#1076;&#1077;&#1082;&#1072;&#1073;&#1088;&#1100;\&#1055;&#1088;&#1086;&#1076;&#1072;&#1078;&#1072;%20&#1087;&#1086;%20&#1043;&#1058;&#1055;\&#1044;&#1077;&#1082;&#1072;&#1073;&#1088;&#1100;%202020%20&#1043;&#1058;&#1055;%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2%20&#1092;&#1077;&#1074;&#1088;&#1072;&#1083;&#1100;\&#1055;&#1088;&#1086;&#1076;&#1072;&#1078;&#1072;%20&#1087;&#1086;%20&#1043;&#1058;&#1055;\&#1060;&#1077;&#1074;&#1088;&#1072;&#1083;&#1100;%202020%20&#1043;&#1058;&#1055;%2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3%20&#1084;&#1072;&#1088;&#1090;\&#1055;&#1088;&#1086;&#1076;&#1072;&#1078;&#1072;%20&#1087;&#1086;%20&#1043;&#1058;&#1055;\&#1052;&#1072;&#1088;&#1090;%202020%20&#1043;&#1058;&#1055;%200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4%20&#1072;&#1087;&#1088;&#1077;&#1083;&#1100;\&#1055;&#1088;&#1086;&#1076;&#1072;&#1078;&#1072;%20&#1087;&#1086;%20&#1043;&#1058;&#1055;\&#1040;&#1087;&#1088;&#1077;&#1083;&#1100;%202020%20&#1043;&#1058;&#1055;%200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5%20&#1084;&#1072;&#1081;\&#1055;&#1088;&#1086;&#1076;&#1072;&#1078;&#1072;%20&#1087;&#1086;%20&#1043;&#1058;&#1055;\&#1052;&#1072;&#1081;%202020%20&#1043;&#1058;&#1055;%200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6%20&#1080;&#1102;&#1085;&#1100;\&#1055;&#1088;&#1086;&#1076;&#1072;&#1078;&#1072;%20&#1087;&#1086;%20&#1043;&#1058;&#1055;\&#1048;&#1102;&#1085;&#1100;%202020%20&#1043;&#1058;&#1055;%200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7%20&#1080;&#1102;&#1083;&#1100;\&#1055;&#1088;&#1086;&#1076;&#1072;&#1078;&#1072;%20&#1087;&#1086;%20&#1043;&#1058;&#1055;\&#1048;&#1102;&#1083;&#1100;%202020%20&#1043;&#1058;&#1055;%200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8%20&#1072;&#1074;&#1075;&#1091;&#1089;&#1090;\&#1055;&#1088;&#1086;&#1076;&#1072;&#1078;&#1072;%20&#1087;&#1086;%20&#1043;&#1058;&#1055;\&#1040;&#1074;&#1075;&#1091;&#1089;&#1090;%202020%20&#1043;&#1058;&#1055;%200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6;&#1072;&#1089;&#1095;&#1077;&#1090;%20&#1089;&#1090;&#1086;&#1080;&#1084;&#1086;&#1089;&#1090;&#1080;\2020\09%20&#1089;&#1077;&#1085;&#1090;&#1103;&#1073;&#1088;&#1100;\&#1055;&#1088;&#1086;&#1076;&#1072;&#1078;&#1072;%20&#1087;&#1086;%20&#1043;&#1058;&#1055;\&#1057;&#1077;&#1085;&#1090;&#1103;&#1073;&#1088;&#1100;%202020%20&#1043;&#1058;&#1055;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1"/>
      <sheetName val="Передача МРСК"/>
      <sheetName val="Ст-ть МРСК"/>
      <sheetName val="Рачет аванса МРСК за февраль"/>
      <sheetName val="Потери &quot;сверх&quot; СПБ"/>
      <sheetName val="Лист1"/>
      <sheetName val="Баоанс МЭС 01"/>
      <sheetName val="Акт МЭ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10"/>
      <sheetName val="Передача МРСК"/>
      <sheetName val="Ст-ть МРСК"/>
      <sheetName val="Рачет аванса МРСК за ноябрь"/>
      <sheetName val="Потери &quot;сверх&quot; СПБ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11"/>
      <sheetName val="Передача МРСК"/>
      <sheetName val="Ст-ть МРСК"/>
      <sheetName val="Рачет аванса МРСК за декабрь"/>
      <sheetName val="Потери &quot;сверх&quot; СПБ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12"/>
      <sheetName val="Передача МРСК"/>
      <sheetName val="Ст-ть МРСК"/>
      <sheetName val="Рачет аванса МРСК за январь"/>
      <sheetName val="Потери &quot;сверх&quot; СП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2"/>
      <sheetName val="Передача МРСК"/>
      <sheetName val="Ст-ть МРСК"/>
      <sheetName val="Рачет аванса МРСК за март"/>
      <sheetName val="Потери &quot;сверх&quot; СПБ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3"/>
      <sheetName val="Передача МРСК"/>
      <sheetName val="Ст-ть МРСК"/>
      <sheetName val="Рачет аванса МРСК за апрель"/>
      <sheetName val="Потери &quot;сверх&quot; СП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4"/>
      <sheetName val="Передача МРСК"/>
      <sheetName val="Ст-ть МРСК"/>
      <sheetName val="Рачет аванса МРСК за май"/>
      <sheetName val="Потери &quot;сверх&quot; СП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5"/>
      <sheetName val="Передача МРСК"/>
      <sheetName val="Ст-ть МРСК"/>
      <sheetName val="Рачет аванса МРСК за июнь"/>
      <sheetName val="Потери &quot;сверх&quot; СП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6"/>
      <sheetName val="Передача МРСК"/>
      <sheetName val="Ст-ть МРСК"/>
      <sheetName val="Рачет аванса МРСК за июль"/>
      <sheetName val="Потери &quot;сверх&quot; СП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7"/>
      <sheetName val="Передача МРСК"/>
      <sheetName val="Ст-ть МРСК"/>
      <sheetName val="Рачет аванса МРСК за август"/>
      <sheetName val="Потери &quot;сверх&quot; СП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8"/>
      <sheetName val="Передача МРСК"/>
      <sheetName val="Ст-ть МРСК"/>
      <sheetName val="Рачет аванса МРСК за сентябрь"/>
      <sheetName val="Потери &quot;сверх&quot; СПБ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пл. СН"/>
      <sheetName val="пл. ПН"/>
      <sheetName val="МЭСбыт"/>
      <sheetName val="Альфа"/>
      <sheetName val="Потери"/>
      <sheetName val="Передача МЭС"/>
      <sheetName val="Баланс МЭС 09"/>
      <sheetName val="Передача МРСК"/>
      <sheetName val="Ст-ть МРСК"/>
      <sheetName val="Рачет аванса МРСК за октябрь"/>
      <sheetName val="Потери &quot;сверх&quot; СП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28"/>
  <sheetViews>
    <sheetView tabSelected="1" view="pageBreakPreview" zoomScaleSheetLayoutView="100" zoomScalePageLayoutView="0" workbookViewId="0" topLeftCell="A1">
      <pane xSplit="2" ySplit="3" topLeftCell="G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" sqref="A18:IV18"/>
    </sheetView>
  </sheetViews>
  <sheetFormatPr defaultColWidth="9.00390625" defaultRowHeight="12.75"/>
  <cols>
    <col min="1" max="1" width="43.375" style="0" customWidth="1"/>
    <col min="2" max="2" width="14.00390625" style="0" customWidth="1"/>
    <col min="3" max="3" width="14.375" style="0" customWidth="1"/>
    <col min="4" max="4" width="15.25390625" style="0" customWidth="1"/>
    <col min="5" max="5" width="15.375" style="0" customWidth="1"/>
    <col min="6" max="6" width="13.75390625" style="0" customWidth="1"/>
    <col min="7" max="7" width="14.75390625" style="0" customWidth="1"/>
    <col min="8" max="8" width="13.875" style="0" customWidth="1"/>
    <col min="9" max="9" width="15.25390625" style="0" customWidth="1"/>
    <col min="10" max="10" width="14.375" style="0" customWidth="1"/>
    <col min="11" max="11" width="13.125" style="0" customWidth="1"/>
    <col min="12" max="12" width="13.875" style="0" customWidth="1"/>
    <col min="13" max="13" width="13.75390625" style="0" customWidth="1"/>
    <col min="14" max="14" width="11.125" style="0" customWidth="1"/>
    <col min="15" max="15" width="10.25390625" style="0" customWidth="1"/>
  </cols>
  <sheetData>
    <row r="1" spans="1:12" ht="55.5" customHeight="1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12.75" customHeight="1">
      <c r="A2" s="62" t="s">
        <v>0</v>
      </c>
      <c r="B2" s="8" t="s">
        <v>21</v>
      </c>
      <c r="C2" s="8" t="s">
        <v>22</v>
      </c>
      <c r="D2" s="8" t="s">
        <v>23</v>
      </c>
      <c r="E2" s="12" t="s">
        <v>24</v>
      </c>
      <c r="F2" s="12" t="s">
        <v>25</v>
      </c>
      <c r="G2" s="12" t="s">
        <v>26</v>
      </c>
      <c r="H2" s="12" t="s">
        <v>27</v>
      </c>
      <c r="I2" s="12" t="s">
        <v>28</v>
      </c>
      <c r="J2" s="45" t="s">
        <v>29</v>
      </c>
      <c r="K2" s="45" t="s">
        <v>30</v>
      </c>
      <c r="L2" s="45" t="s">
        <v>31</v>
      </c>
      <c r="M2" s="45" t="s">
        <v>32</v>
      </c>
      <c r="N2" s="35"/>
    </row>
    <row r="3" spans="1:14" ht="25.5">
      <c r="A3" s="62"/>
      <c r="B3" s="1" t="s">
        <v>10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36"/>
    </row>
    <row r="4" spans="1:14" ht="30.75" customHeight="1">
      <c r="A4" s="66" t="s">
        <v>37</v>
      </c>
      <c r="B4" s="6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</row>
    <row r="5" spans="1:14" ht="12.75">
      <c r="A5" s="3" t="s">
        <v>2</v>
      </c>
      <c r="B5" s="52">
        <f>SUM(B6:B10)</f>
        <v>305.033</v>
      </c>
      <c r="C5" s="16">
        <f aca="true" t="shared" si="0" ref="C5:M5">SUM(C6:C10)</f>
        <v>284.453</v>
      </c>
      <c r="D5" s="16">
        <f t="shared" si="0"/>
        <v>288.214</v>
      </c>
      <c r="E5" s="16">
        <f t="shared" si="0"/>
        <v>293.591</v>
      </c>
      <c r="F5" s="16">
        <f t="shared" si="0"/>
        <v>275.92100000000005</v>
      </c>
      <c r="G5" s="16">
        <f t="shared" si="0"/>
        <v>281.212</v>
      </c>
      <c r="H5" s="16">
        <f t="shared" si="0"/>
        <v>281.941</v>
      </c>
      <c r="I5" s="16">
        <f t="shared" si="0"/>
        <v>275.159</v>
      </c>
      <c r="J5" s="16">
        <f t="shared" si="0"/>
        <v>286.425</v>
      </c>
      <c r="K5" s="16">
        <f t="shared" si="0"/>
        <v>287.985</v>
      </c>
      <c r="L5" s="16">
        <f t="shared" si="0"/>
        <v>302.66400000000004</v>
      </c>
      <c r="M5" s="16">
        <f t="shared" si="0"/>
        <v>290.7460000000001</v>
      </c>
      <c r="N5" s="37"/>
    </row>
    <row r="6" spans="1:15" ht="16.5" customHeight="1">
      <c r="A6" s="4" t="s">
        <v>3</v>
      </c>
      <c r="B6" s="51">
        <v>302.712</v>
      </c>
      <c r="C6" s="51">
        <v>282.118</v>
      </c>
      <c r="D6" s="51">
        <v>285.971</v>
      </c>
      <c r="E6" s="51">
        <v>291.37399999999997</v>
      </c>
      <c r="F6" s="51">
        <v>273.85400000000004</v>
      </c>
      <c r="G6" s="51">
        <v>279.77299999999997</v>
      </c>
      <c r="H6" s="51">
        <v>280.628</v>
      </c>
      <c r="I6" s="51">
        <v>273.811</v>
      </c>
      <c r="J6" s="51">
        <v>284.626</v>
      </c>
      <c r="K6" s="51">
        <v>285.95300000000003</v>
      </c>
      <c r="L6" s="51">
        <v>300.485</v>
      </c>
      <c r="M6" s="51">
        <v>288.403</v>
      </c>
      <c r="N6" s="63"/>
      <c r="O6" s="40"/>
    </row>
    <row r="7" spans="1:14" ht="12.75">
      <c r="A7" s="4" t="s">
        <v>4</v>
      </c>
      <c r="B7" s="51">
        <v>0.589</v>
      </c>
      <c r="C7" s="51">
        <v>0.5780000000000001</v>
      </c>
      <c r="D7" s="51">
        <v>0.556</v>
      </c>
      <c r="E7" s="51">
        <v>0.473</v>
      </c>
      <c r="F7" s="51">
        <v>0.461</v>
      </c>
      <c r="G7" s="51">
        <v>0.366</v>
      </c>
      <c r="H7" s="51">
        <v>0.327</v>
      </c>
      <c r="I7" s="51">
        <v>0.34099999999999997</v>
      </c>
      <c r="J7" s="51">
        <v>0.384</v>
      </c>
      <c r="K7" s="51">
        <v>0.475</v>
      </c>
      <c r="L7" s="51">
        <v>0.526</v>
      </c>
      <c r="M7" s="51">
        <v>0.5880000000000001</v>
      </c>
      <c r="N7" s="63"/>
    </row>
    <row r="8" spans="1:15" ht="12.75">
      <c r="A8" s="4" t="s">
        <v>5</v>
      </c>
      <c r="B8" s="51">
        <v>1.5689999999999997</v>
      </c>
      <c r="C8" s="51">
        <v>1.593</v>
      </c>
      <c r="D8" s="51">
        <v>1.529</v>
      </c>
      <c r="E8" s="51">
        <v>1.5959999999999996</v>
      </c>
      <c r="F8" s="51">
        <v>1.486</v>
      </c>
      <c r="G8" s="51">
        <v>0.9780000000000001</v>
      </c>
      <c r="H8" s="51">
        <v>0.8890000000000001</v>
      </c>
      <c r="I8" s="51">
        <v>0.914</v>
      </c>
      <c r="J8" s="51">
        <v>1.298</v>
      </c>
      <c r="K8" s="51">
        <v>1.4260000000000002</v>
      </c>
      <c r="L8" s="51">
        <v>1.5090000000000001</v>
      </c>
      <c r="M8" s="51">
        <v>1.595</v>
      </c>
      <c r="N8" s="63"/>
      <c r="O8" s="40"/>
    </row>
    <row r="9" spans="1:14" ht="12.75">
      <c r="A9" s="4" t="s">
        <v>6</v>
      </c>
      <c r="B9" s="51">
        <v>0.16300000000000003</v>
      </c>
      <c r="C9" s="51">
        <v>0.16400000000000003</v>
      </c>
      <c r="D9" s="51">
        <v>0.158</v>
      </c>
      <c r="E9" s="51">
        <v>0.14800000000000002</v>
      </c>
      <c r="F9" s="51">
        <v>0.12000000000000001</v>
      </c>
      <c r="G9" s="51">
        <v>0.095</v>
      </c>
      <c r="H9" s="51">
        <v>0.09700000000000002</v>
      </c>
      <c r="I9" s="51">
        <v>0.09300000000000001</v>
      </c>
      <c r="J9" s="51">
        <v>0.117</v>
      </c>
      <c r="K9" s="51">
        <v>0.131</v>
      </c>
      <c r="L9" s="51">
        <v>0.144</v>
      </c>
      <c r="M9" s="51">
        <v>0.16</v>
      </c>
      <c r="N9" s="63"/>
    </row>
    <row r="10" spans="1:14" ht="12.75">
      <c r="A10" s="4" t="s">
        <v>9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63"/>
    </row>
    <row r="11" spans="1:14" ht="25.5">
      <c r="A11" s="5" t="s">
        <v>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63"/>
    </row>
    <row r="12" spans="1:14" ht="29.25" customHeight="1">
      <c r="A12" s="5" t="s">
        <v>43</v>
      </c>
      <c r="B12" s="52">
        <f>SUM(B6:B11)</f>
        <v>305.033</v>
      </c>
      <c r="C12" s="52">
        <f>SUM(C6:C11)</f>
        <v>284.453</v>
      </c>
      <c r="D12" s="52">
        <f>SUM(D6:D11)</f>
        <v>288.214</v>
      </c>
      <c r="E12" s="52">
        <f>SUM(E6:E11)</f>
        <v>293.591</v>
      </c>
      <c r="F12" s="52">
        <f>SUM(F6:F11)</f>
        <v>275.92100000000005</v>
      </c>
      <c r="G12" s="52">
        <f aca="true" t="shared" si="1" ref="G12:M12">SUM(G6:G11)</f>
        <v>281.212</v>
      </c>
      <c r="H12" s="52">
        <f t="shared" si="1"/>
        <v>281.941</v>
      </c>
      <c r="I12" s="52">
        <f t="shared" si="1"/>
        <v>275.159</v>
      </c>
      <c r="J12" s="52">
        <f t="shared" si="1"/>
        <v>286.425</v>
      </c>
      <c r="K12" s="52">
        <f t="shared" si="1"/>
        <v>287.985</v>
      </c>
      <c r="L12" s="52">
        <f t="shared" si="1"/>
        <v>302.66400000000004</v>
      </c>
      <c r="M12" s="52">
        <f t="shared" si="1"/>
        <v>290.7460000000001</v>
      </c>
      <c r="N12" s="63"/>
    </row>
    <row r="13" spans="1:14" ht="25.5">
      <c r="A13" s="6" t="s">
        <v>42</v>
      </c>
      <c r="B13" s="53">
        <f>B12</f>
        <v>305.033</v>
      </c>
      <c r="C13" s="53">
        <f aca="true" t="shared" si="2" ref="C13:M13">C12</f>
        <v>284.453</v>
      </c>
      <c r="D13" s="53">
        <f t="shared" si="2"/>
        <v>288.214</v>
      </c>
      <c r="E13" s="53">
        <f t="shared" si="2"/>
        <v>293.591</v>
      </c>
      <c r="F13" s="53">
        <f t="shared" si="2"/>
        <v>275.92100000000005</v>
      </c>
      <c r="G13" s="53">
        <f t="shared" si="2"/>
        <v>281.212</v>
      </c>
      <c r="H13" s="53">
        <f t="shared" si="2"/>
        <v>281.941</v>
      </c>
      <c r="I13" s="53">
        <f t="shared" si="2"/>
        <v>275.159</v>
      </c>
      <c r="J13" s="53">
        <f t="shared" si="2"/>
        <v>286.425</v>
      </c>
      <c r="K13" s="53">
        <f t="shared" si="2"/>
        <v>287.985</v>
      </c>
      <c r="L13" s="53">
        <f t="shared" si="2"/>
        <v>302.66400000000004</v>
      </c>
      <c r="M13" s="53">
        <f t="shared" si="2"/>
        <v>290.7460000000001</v>
      </c>
      <c r="N13" s="38"/>
    </row>
    <row r="14" spans="1:14" ht="18" customHeight="1">
      <c r="A14" s="7" t="s">
        <v>7</v>
      </c>
      <c r="B14" s="22">
        <f aca="true" t="shared" si="3" ref="B14:G14">B11</f>
        <v>0</v>
      </c>
      <c r="C14" s="22">
        <f t="shared" si="3"/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aca="true" t="shared" si="4" ref="H14:M14">H11</f>
        <v>0</v>
      </c>
      <c r="I14" s="22">
        <f t="shared" si="4"/>
        <v>0</v>
      </c>
      <c r="J14" s="22">
        <f t="shared" si="4"/>
        <v>0</v>
      </c>
      <c r="K14" s="22">
        <f t="shared" si="4"/>
        <v>0</v>
      </c>
      <c r="L14" s="22">
        <f t="shared" si="4"/>
        <v>0</v>
      </c>
      <c r="M14" s="22">
        <f t="shared" si="4"/>
        <v>0</v>
      </c>
      <c r="N14" s="39"/>
    </row>
    <row r="15" spans="1:8" ht="38.25" customHeight="1" hidden="1">
      <c r="A15" s="64" t="s">
        <v>12</v>
      </c>
      <c r="B15" s="64"/>
      <c r="C15" s="17"/>
      <c r="D15" s="30"/>
      <c r="F15" s="65" t="s">
        <v>11</v>
      </c>
      <c r="G15" s="65"/>
      <c r="H15" s="27"/>
    </row>
    <row r="16" spans="1:13" ht="40.5" customHeight="1">
      <c r="A16" s="28" t="s">
        <v>12</v>
      </c>
      <c r="B16" s="31"/>
      <c r="C16" s="61" t="s">
        <v>33</v>
      </c>
      <c r="D16" s="61"/>
      <c r="F16" s="28"/>
      <c r="M16" s="47"/>
    </row>
    <row r="17" spans="1:5" ht="15">
      <c r="A17" s="9"/>
      <c r="B17" s="11"/>
      <c r="C17" s="11"/>
      <c r="D17" s="11"/>
      <c r="E17" s="11"/>
    </row>
    <row r="18" spans="2:14" s="32" customFormat="1" ht="1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33"/>
    </row>
    <row r="20" spans="2:6" ht="12.75">
      <c r="B20" s="10"/>
      <c r="C20" s="10"/>
      <c r="D20" s="10"/>
      <c r="E20" s="10"/>
      <c r="F20" s="58"/>
    </row>
    <row r="21" spans="2:14" ht="12.75">
      <c r="B21" s="10"/>
      <c r="C21" s="10"/>
      <c r="D21" s="10"/>
      <c r="E21" s="10"/>
      <c r="F21" s="34"/>
      <c r="G21" s="34"/>
      <c r="H21" s="34"/>
      <c r="I21" s="34"/>
      <c r="J21" s="34"/>
      <c r="K21" s="34"/>
      <c r="L21" s="10"/>
      <c r="M21" s="10"/>
      <c r="N21" s="10"/>
    </row>
    <row r="28" ht="12.75">
      <c r="L28" t="s">
        <v>14</v>
      </c>
    </row>
  </sheetData>
  <sheetProtection/>
  <mergeCells count="7">
    <mergeCell ref="A1:L1"/>
    <mergeCell ref="C16:D16"/>
    <mergeCell ref="A2:A3"/>
    <mergeCell ref="N6:N12"/>
    <mergeCell ref="A15:B15"/>
    <mergeCell ref="F15:G15"/>
    <mergeCell ref="A4:B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7"/>
  <sheetViews>
    <sheetView view="pageBreakPreview" zoomScaleSheetLayoutView="10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4" sqref="A54:IV60"/>
    </sheetView>
  </sheetViews>
  <sheetFormatPr defaultColWidth="9.00390625" defaultRowHeight="12.75"/>
  <cols>
    <col min="1" max="1" width="46.375" style="0" customWidth="1"/>
    <col min="2" max="2" width="19.375" style="0" customWidth="1"/>
    <col min="3" max="3" width="20.75390625" style="0" customWidth="1"/>
    <col min="4" max="4" width="18.375" style="0" customWidth="1"/>
    <col min="5" max="7" width="16.625" style="0" customWidth="1"/>
    <col min="8" max="8" width="18.125" style="0" customWidth="1"/>
    <col min="9" max="13" width="16.625" style="0" customWidth="1"/>
    <col min="14" max="14" width="12.375" style="0" customWidth="1"/>
    <col min="15" max="15" width="11.375" style="0" customWidth="1"/>
    <col min="16" max="16" width="9.625" style="0" customWidth="1"/>
    <col min="17" max="17" width="15.00390625" style="0" bestFit="1" customWidth="1"/>
  </cols>
  <sheetData>
    <row r="1" spans="1:13" ht="4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3"/>
      <c r="M1" s="23"/>
    </row>
    <row r="3" spans="1:13" ht="12.75" customHeight="1">
      <c r="A3" s="62" t="s">
        <v>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46" t="s">
        <v>29</v>
      </c>
      <c r="K3" s="46" t="s">
        <v>30</v>
      </c>
      <c r="L3" s="46" t="s">
        <v>31</v>
      </c>
      <c r="M3" s="46" t="s">
        <v>32</v>
      </c>
    </row>
    <row r="4" spans="1:13" ht="25.5">
      <c r="A4" s="62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3" ht="28.5" customHeight="1">
      <c r="A5" s="66" t="s">
        <v>37</v>
      </c>
      <c r="B5" s="67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2</v>
      </c>
      <c r="B6" s="16">
        <f aca="true" t="shared" si="0" ref="B6:G6">SUM(B7:B11)</f>
        <v>224535.818</v>
      </c>
      <c r="C6" s="16">
        <f t="shared" si="0"/>
        <v>201478.01899999997</v>
      </c>
      <c r="D6" s="16">
        <f t="shared" si="0"/>
        <v>216734.326</v>
      </c>
      <c r="E6" s="16">
        <f t="shared" si="0"/>
        <v>206465.10399999996</v>
      </c>
      <c r="F6" s="16">
        <f t="shared" si="0"/>
        <v>206051.975</v>
      </c>
      <c r="G6" s="16">
        <f t="shared" si="0"/>
        <v>200463.033</v>
      </c>
      <c r="H6" s="16">
        <f aca="true" t="shared" si="1" ref="H6:M6">SUM(H7:H11)</f>
        <v>209123.12799999997</v>
      </c>
      <c r="I6" s="16">
        <f t="shared" si="1"/>
        <v>204847.79499999998</v>
      </c>
      <c r="J6" s="16">
        <f t="shared" si="1"/>
        <v>206027.08299999998</v>
      </c>
      <c r="K6" s="16">
        <f t="shared" si="1"/>
        <v>214263.152</v>
      </c>
      <c r="L6" s="16">
        <f t="shared" si="1"/>
        <v>218576.34399999998</v>
      </c>
      <c r="M6" s="16">
        <f t="shared" si="1"/>
        <v>221750.963</v>
      </c>
    </row>
    <row r="7" spans="1:13" ht="12.75">
      <c r="A7" s="4" t="s">
        <v>3</v>
      </c>
      <c r="B7" s="43">
        <v>217613.48</v>
      </c>
      <c r="C7" s="43">
        <v>194698.259</v>
      </c>
      <c r="D7" s="43">
        <v>210147.631</v>
      </c>
      <c r="E7" s="43">
        <v>201304.868</v>
      </c>
      <c r="F7" s="43">
        <v>201468.753</v>
      </c>
      <c r="G7" s="43">
        <v>196728.414</v>
      </c>
      <c r="H7" s="43">
        <v>205612.485</v>
      </c>
      <c r="I7" s="43">
        <v>201243.074</v>
      </c>
      <c r="J7" s="43">
        <v>201054.074</v>
      </c>
      <c r="K7" s="43">
        <v>208639.782</v>
      </c>
      <c r="L7" s="43">
        <v>212067.707</v>
      </c>
      <c r="M7" s="43">
        <v>214661.548</v>
      </c>
    </row>
    <row r="8" spans="1:13" ht="12.75">
      <c r="A8" s="4" t="s">
        <v>4</v>
      </c>
      <c r="B8" s="43">
        <v>409.199</v>
      </c>
      <c r="C8" s="43">
        <v>393.398</v>
      </c>
      <c r="D8" s="43">
        <v>396.948</v>
      </c>
      <c r="E8" s="43">
        <v>349.011</v>
      </c>
      <c r="F8" s="43">
        <v>331.699</v>
      </c>
      <c r="G8" s="43">
        <v>248.837</v>
      </c>
      <c r="H8" s="43">
        <v>234.449</v>
      </c>
      <c r="I8" s="43">
        <v>241.378</v>
      </c>
      <c r="J8" s="43">
        <v>263.389</v>
      </c>
      <c r="K8" s="43">
        <v>340.654</v>
      </c>
      <c r="L8" s="43">
        <v>364.262</v>
      </c>
      <c r="M8" s="43">
        <v>428.039</v>
      </c>
    </row>
    <row r="9" spans="1:13" ht="12.75">
      <c r="A9" s="4" t="s">
        <v>5</v>
      </c>
      <c r="B9" s="43">
        <v>3982.313</v>
      </c>
      <c r="C9" s="43">
        <v>3992.065</v>
      </c>
      <c r="D9" s="43">
        <v>4012.133</v>
      </c>
      <c r="E9" s="43">
        <v>3319.713</v>
      </c>
      <c r="F9" s="43">
        <v>3037.665</v>
      </c>
      <c r="G9" s="43">
        <v>2374.13</v>
      </c>
      <c r="H9" s="43">
        <v>2184.077</v>
      </c>
      <c r="I9" s="43">
        <v>2221.936</v>
      </c>
      <c r="J9" s="43">
        <v>3100.948</v>
      </c>
      <c r="K9" s="43">
        <v>3503.349</v>
      </c>
      <c r="L9" s="43">
        <v>3991.864</v>
      </c>
      <c r="M9" s="43">
        <v>4153.924</v>
      </c>
    </row>
    <row r="10" spans="1:13" ht="12.75">
      <c r="A10" s="4" t="s">
        <v>6</v>
      </c>
      <c r="B10" s="43">
        <v>2530.826</v>
      </c>
      <c r="C10" s="43">
        <v>2394.297</v>
      </c>
      <c r="D10" s="43">
        <v>2177.614</v>
      </c>
      <c r="E10" s="43">
        <v>1491.512</v>
      </c>
      <c r="F10" s="43">
        <v>1213.858</v>
      </c>
      <c r="G10" s="43">
        <v>1111.652</v>
      </c>
      <c r="H10" s="43">
        <v>1092.117</v>
      </c>
      <c r="I10" s="43">
        <v>1141.407</v>
      </c>
      <c r="J10" s="43">
        <v>1608.672</v>
      </c>
      <c r="K10" s="43">
        <v>1779.367</v>
      </c>
      <c r="L10" s="43">
        <v>2152.511</v>
      </c>
      <c r="M10" s="43">
        <v>2507.452</v>
      </c>
    </row>
    <row r="11" spans="1:14" ht="12.75">
      <c r="A11" s="4" t="s">
        <v>9</v>
      </c>
      <c r="B11" s="44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8" t="s">
        <v>17</v>
      </c>
    </row>
    <row r="12" spans="1:13" ht="26.25" customHeight="1">
      <c r="A12" s="5" t="s">
        <v>8</v>
      </c>
      <c r="B12" s="16">
        <v>5354.857</v>
      </c>
      <c r="C12" s="16">
        <v>5023.365</v>
      </c>
      <c r="D12" s="16">
        <v>4276.944</v>
      </c>
      <c r="E12" s="16">
        <v>4389.386</v>
      </c>
      <c r="F12" s="16">
        <v>4298.306</v>
      </c>
      <c r="G12" s="16">
        <v>3587.626</v>
      </c>
      <c r="H12" s="16">
        <v>3684.198</v>
      </c>
      <c r="I12" s="16">
        <v>3780.966</v>
      </c>
      <c r="J12" s="16">
        <v>4030.207</v>
      </c>
      <c r="K12" s="16">
        <v>4191.398</v>
      </c>
      <c r="L12" s="16">
        <v>4637.714</v>
      </c>
      <c r="M12" s="16">
        <v>4828.091</v>
      </c>
    </row>
    <row r="13" spans="1:17" ht="27" customHeight="1">
      <c r="A13" s="57" t="s">
        <v>36</v>
      </c>
      <c r="B13" s="16">
        <f>SUM(B7:B12)</f>
        <v>229890.675</v>
      </c>
      <c r="C13" s="16">
        <f>SUM(C7:C12)</f>
        <v>206501.38399999996</v>
      </c>
      <c r="D13" s="16">
        <f aca="true" t="shared" si="2" ref="D13:J13">SUM(D7:D12)</f>
        <v>221011.27</v>
      </c>
      <c r="E13" s="16">
        <f t="shared" si="2"/>
        <v>210854.48999999996</v>
      </c>
      <c r="F13" s="16">
        <f t="shared" si="2"/>
        <v>210350.28100000002</v>
      </c>
      <c r="G13" s="16">
        <f t="shared" si="2"/>
        <v>204050.65899999999</v>
      </c>
      <c r="H13" s="16">
        <f t="shared" si="2"/>
        <v>212807.32599999997</v>
      </c>
      <c r="I13" s="16">
        <f t="shared" si="2"/>
        <v>208628.76099999997</v>
      </c>
      <c r="J13" s="16">
        <f t="shared" si="2"/>
        <v>210057.28999999998</v>
      </c>
      <c r="K13" s="16">
        <f>SUM(K7:K12)</f>
        <v>218454.55</v>
      </c>
      <c r="L13" s="16">
        <f>SUM(L7:L12)</f>
        <v>223214.058</v>
      </c>
      <c r="M13" s="16">
        <f>SUM(M7:M12)</f>
        <v>226579.054</v>
      </c>
      <c r="N13" s="14">
        <f>SUM(B13:M13)</f>
        <v>2582399.798</v>
      </c>
      <c r="O13" s="14">
        <v>-9410.738000000361</v>
      </c>
      <c r="P13" s="14">
        <f>N22+N31+N40+N49</f>
        <v>9410.738000000001</v>
      </c>
      <c r="Q13" s="14"/>
    </row>
    <row r="14" spans="1:13" ht="29.25" customHeight="1">
      <c r="A14" s="66" t="s">
        <v>40</v>
      </c>
      <c r="B14" s="6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2.75">
      <c r="A15" s="3" t="s">
        <v>2</v>
      </c>
      <c r="B15" s="26">
        <f aca="true" t="shared" si="3" ref="B15:M15">SUM(B16:B20)</f>
        <v>39.574</v>
      </c>
      <c r="C15" s="26">
        <f t="shared" si="3"/>
        <v>38.186</v>
      </c>
      <c r="D15" s="26">
        <f t="shared" si="3"/>
        <v>38.856</v>
      </c>
      <c r="E15" s="26">
        <f t="shared" si="3"/>
        <v>33.625</v>
      </c>
      <c r="F15" s="26">
        <f t="shared" si="3"/>
        <v>29.822</v>
      </c>
      <c r="G15" s="26">
        <f t="shared" si="3"/>
        <v>25.581</v>
      </c>
      <c r="H15" s="26">
        <f t="shared" si="3"/>
        <v>26.247</v>
      </c>
      <c r="I15" s="26">
        <f t="shared" si="3"/>
        <v>30.912</v>
      </c>
      <c r="J15" s="26">
        <f t="shared" si="3"/>
        <v>31.251</v>
      </c>
      <c r="K15" s="26">
        <f t="shared" si="3"/>
        <v>35.143</v>
      </c>
      <c r="L15" s="26">
        <f t="shared" si="3"/>
        <v>37.926</v>
      </c>
      <c r="M15" s="26">
        <f t="shared" si="3"/>
        <v>40.939</v>
      </c>
    </row>
    <row r="16" spans="1:13" ht="12.75">
      <c r="A16" s="4" t="s">
        <v>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4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ht="12.75">
      <c r="A17" s="4" t="s">
        <v>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4" ht="12.75">
      <c r="A18" s="4" t="s">
        <v>5</v>
      </c>
      <c r="B18" s="44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50"/>
    </row>
    <row r="19" spans="1:13" ht="12.75">
      <c r="A19" s="4" t="s">
        <v>6</v>
      </c>
      <c r="B19" s="44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</row>
    <row r="20" spans="1:13" ht="12.75">
      <c r="A20" s="4" t="s">
        <v>9</v>
      </c>
      <c r="B20" s="42">
        <v>39.574</v>
      </c>
      <c r="C20" s="42">
        <v>38.186</v>
      </c>
      <c r="D20" s="42">
        <v>38.856</v>
      </c>
      <c r="E20" s="42">
        <v>33.625</v>
      </c>
      <c r="F20" s="42">
        <v>29.822</v>
      </c>
      <c r="G20" s="42">
        <v>25.581</v>
      </c>
      <c r="H20" s="42">
        <v>26.247</v>
      </c>
      <c r="I20" s="42">
        <v>30.912</v>
      </c>
      <c r="J20" s="42">
        <v>31.251</v>
      </c>
      <c r="K20" s="42">
        <v>35.143</v>
      </c>
      <c r="L20" s="42">
        <v>37.926</v>
      </c>
      <c r="M20" s="42">
        <v>40.939</v>
      </c>
    </row>
    <row r="21" spans="1:13" ht="25.5" customHeight="1">
      <c r="A21" s="5" t="s">
        <v>8</v>
      </c>
      <c r="B21" s="44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4" ht="12.75">
      <c r="A22" s="57" t="s">
        <v>41</v>
      </c>
      <c r="B22" s="26">
        <f aca="true" t="shared" si="4" ref="B22:M22">SUM(B16:B21)</f>
        <v>39.574</v>
      </c>
      <c r="C22" s="26">
        <f t="shared" si="4"/>
        <v>38.186</v>
      </c>
      <c r="D22" s="26">
        <f t="shared" si="4"/>
        <v>38.856</v>
      </c>
      <c r="E22" s="26">
        <f t="shared" si="4"/>
        <v>33.625</v>
      </c>
      <c r="F22" s="26">
        <f t="shared" si="4"/>
        <v>29.822</v>
      </c>
      <c r="G22" s="26">
        <f t="shared" si="4"/>
        <v>25.581</v>
      </c>
      <c r="H22" s="26">
        <f t="shared" si="4"/>
        <v>26.247</v>
      </c>
      <c r="I22" s="26">
        <f t="shared" si="4"/>
        <v>30.912</v>
      </c>
      <c r="J22" s="26">
        <f t="shared" si="4"/>
        <v>31.251</v>
      </c>
      <c r="K22" s="26">
        <f t="shared" si="4"/>
        <v>35.143</v>
      </c>
      <c r="L22" s="26">
        <f t="shared" si="4"/>
        <v>37.926</v>
      </c>
      <c r="M22" s="26">
        <f t="shared" si="4"/>
        <v>40.939</v>
      </c>
      <c r="N22" s="14">
        <f>SUM(B22:M22)</f>
        <v>408.0619999999999</v>
      </c>
    </row>
    <row r="23" spans="1:13" ht="29.25" customHeight="1">
      <c r="A23" s="66" t="s">
        <v>20</v>
      </c>
      <c r="B23" s="6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3" t="s">
        <v>2</v>
      </c>
      <c r="B24" s="26">
        <f aca="true" t="shared" si="5" ref="B24:G24">SUM(B25:B29)</f>
        <v>797.277</v>
      </c>
      <c r="C24" s="26">
        <f t="shared" si="5"/>
        <v>463.105</v>
      </c>
      <c r="D24" s="26">
        <f t="shared" si="5"/>
        <v>1350.115</v>
      </c>
      <c r="E24" s="26">
        <f t="shared" si="5"/>
        <v>718.754</v>
      </c>
      <c r="F24" s="26">
        <f t="shared" si="5"/>
        <v>441.859</v>
      </c>
      <c r="G24" s="26">
        <f t="shared" si="5"/>
        <v>423.854</v>
      </c>
      <c r="H24" s="26">
        <f aca="true" t="shared" si="6" ref="H24:M24">SUM(H25:H29)</f>
        <v>248.953</v>
      </c>
      <c r="I24" s="26">
        <f t="shared" si="6"/>
        <v>799.867</v>
      </c>
      <c r="J24" s="26">
        <f t="shared" si="6"/>
        <v>383.957</v>
      </c>
      <c r="K24" s="26">
        <f t="shared" si="6"/>
        <v>1020.813</v>
      </c>
      <c r="L24" s="26">
        <f t="shared" si="6"/>
        <v>800.112</v>
      </c>
      <c r="M24" s="26">
        <f t="shared" si="6"/>
        <v>1392.366</v>
      </c>
    </row>
    <row r="25" spans="1:13" ht="12.75">
      <c r="A25" s="4" t="s">
        <v>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4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</row>
    <row r="26" spans="1:13" ht="12.75">
      <c r="A26" s="4" t="s">
        <v>4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4" ht="12.75">
      <c r="A27" s="4" t="s">
        <v>5</v>
      </c>
      <c r="B27" s="44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50"/>
    </row>
    <row r="28" spans="1:13" ht="12.75">
      <c r="A28" s="4" t="s">
        <v>6</v>
      </c>
      <c r="B28" s="44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</row>
    <row r="29" spans="1:13" ht="12.75">
      <c r="A29" s="4" t="s">
        <v>9</v>
      </c>
      <c r="B29" s="42">
        <v>797.277</v>
      </c>
      <c r="C29" s="42">
        <v>463.105</v>
      </c>
      <c r="D29" s="42">
        <v>1350.115</v>
      </c>
      <c r="E29" s="42">
        <v>718.754</v>
      </c>
      <c r="F29" s="42">
        <v>441.859</v>
      </c>
      <c r="G29" s="42">
        <v>423.854</v>
      </c>
      <c r="H29" s="42">
        <v>248.953</v>
      </c>
      <c r="I29" s="42">
        <v>799.867</v>
      </c>
      <c r="J29" s="42">
        <v>383.957</v>
      </c>
      <c r="K29" s="42">
        <v>1020.813</v>
      </c>
      <c r="L29" s="42">
        <v>800.112</v>
      </c>
      <c r="M29" s="42">
        <v>1392.366</v>
      </c>
    </row>
    <row r="30" spans="1:13" ht="25.5" customHeight="1">
      <c r="A30" s="5" t="s">
        <v>8</v>
      </c>
      <c r="B30" s="44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4" ht="25.5">
      <c r="A31" s="57" t="s">
        <v>15</v>
      </c>
      <c r="B31" s="26">
        <f aca="true" t="shared" si="7" ref="B31:G31">SUM(B25:B30)</f>
        <v>797.277</v>
      </c>
      <c r="C31" s="26">
        <f t="shared" si="7"/>
        <v>463.105</v>
      </c>
      <c r="D31" s="26">
        <f t="shared" si="7"/>
        <v>1350.115</v>
      </c>
      <c r="E31" s="26">
        <f t="shared" si="7"/>
        <v>718.754</v>
      </c>
      <c r="F31" s="26">
        <f t="shared" si="7"/>
        <v>441.859</v>
      </c>
      <c r="G31" s="26">
        <f t="shared" si="7"/>
        <v>423.854</v>
      </c>
      <c r="H31" s="26">
        <f aca="true" t="shared" si="8" ref="H31:M31">SUM(H25:H30)</f>
        <v>248.953</v>
      </c>
      <c r="I31" s="26">
        <f t="shared" si="8"/>
        <v>799.867</v>
      </c>
      <c r="J31" s="26">
        <f t="shared" si="8"/>
        <v>383.957</v>
      </c>
      <c r="K31" s="26">
        <f t="shared" si="8"/>
        <v>1020.813</v>
      </c>
      <c r="L31" s="26">
        <f t="shared" si="8"/>
        <v>800.112</v>
      </c>
      <c r="M31" s="26">
        <f t="shared" si="8"/>
        <v>1392.366</v>
      </c>
      <c r="N31" s="14">
        <f>SUM(B31:M31)</f>
        <v>8841.032000000001</v>
      </c>
    </row>
    <row r="32" spans="1:13" ht="25.5">
      <c r="A32" s="49" t="s">
        <v>19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3" t="s">
        <v>2</v>
      </c>
      <c r="B33" s="16">
        <f aca="true" t="shared" si="9" ref="B33:M33">SUM(B34:B38)</f>
        <v>3.422</v>
      </c>
      <c r="C33" s="16">
        <f t="shared" si="9"/>
        <v>2.968</v>
      </c>
      <c r="D33" s="16">
        <f t="shared" si="9"/>
        <v>3.015</v>
      </c>
      <c r="E33" s="16">
        <f t="shared" si="9"/>
        <v>2.63</v>
      </c>
      <c r="F33" s="16">
        <f t="shared" si="9"/>
        <v>1.813</v>
      </c>
      <c r="G33" s="16">
        <f t="shared" si="9"/>
        <v>0.486</v>
      </c>
      <c r="H33" s="16">
        <f t="shared" si="9"/>
        <v>0.367</v>
      </c>
      <c r="I33" s="16">
        <f t="shared" si="9"/>
        <v>0.777</v>
      </c>
      <c r="J33" s="16">
        <f t="shared" si="9"/>
        <v>1.435</v>
      </c>
      <c r="K33" s="16">
        <f t="shared" si="9"/>
        <v>2.043</v>
      </c>
      <c r="L33" s="16">
        <f t="shared" si="9"/>
        <v>2.508</v>
      </c>
      <c r="M33" s="16">
        <f t="shared" si="9"/>
        <v>3.187</v>
      </c>
    </row>
    <row r="34" spans="1:13" ht="12.75">
      <c r="A34" s="4" t="s">
        <v>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</row>
    <row r="35" spans="1:13" ht="12.75">
      <c r="A35" s="4" t="s">
        <v>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</row>
    <row r="36" spans="1:13" ht="12.75">
      <c r="A36" s="4" t="s">
        <v>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ht="12.75">
      <c r="A37" s="4" t="s">
        <v>6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4" ht="12.75">
      <c r="A38" s="4" t="s">
        <v>9</v>
      </c>
      <c r="B38" s="43">
        <v>3.422</v>
      </c>
      <c r="C38" s="43">
        <v>2.968</v>
      </c>
      <c r="D38" s="43">
        <v>3.015</v>
      </c>
      <c r="E38" s="43">
        <v>2.63</v>
      </c>
      <c r="F38" s="43">
        <v>1.813</v>
      </c>
      <c r="G38" s="43">
        <v>0.486</v>
      </c>
      <c r="H38" s="43">
        <v>0.367</v>
      </c>
      <c r="I38" s="43">
        <v>0.777</v>
      </c>
      <c r="J38" s="43">
        <v>1.435</v>
      </c>
      <c r="K38" s="43">
        <v>2.043</v>
      </c>
      <c r="L38" s="43">
        <v>2.508</v>
      </c>
      <c r="M38" s="43">
        <v>3.187</v>
      </c>
      <c r="N38" s="48" t="s">
        <v>16</v>
      </c>
    </row>
    <row r="39" spans="1:13" ht="24" customHeight="1">
      <c r="A39" s="5" t="s">
        <v>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1:14" ht="12.75">
      <c r="A40" s="57" t="s">
        <v>18</v>
      </c>
      <c r="B40" s="16">
        <f aca="true" t="shared" si="10" ref="B40:M40">SUM(B34:B39)</f>
        <v>3.422</v>
      </c>
      <c r="C40" s="16">
        <f t="shared" si="10"/>
        <v>2.968</v>
      </c>
      <c r="D40" s="16">
        <f t="shared" si="10"/>
        <v>3.015</v>
      </c>
      <c r="E40" s="16">
        <f t="shared" si="10"/>
        <v>2.63</v>
      </c>
      <c r="F40" s="16">
        <f t="shared" si="10"/>
        <v>1.813</v>
      </c>
      <c r="G40" s="16">
        <f t="shared" si="10"/>
        <v>0.486</v>
      </c>
      <c r="H40" s="16">
        <f t="shared" si="10"/>
        <v>0.367</v>
      </c>
      <c r="I40" s="16">
        <f t="shared" si="10"/>
        <v>0.777</v>
      </c>
      <c r="J40" s="16">
        <f t="shared" si="10"/>
        <v>1.435</v>
      </c>
      <c r="K40" s="16">
        <f t="shared" si="10"/>
        <v>2.043</v>
      </c>
      <c r="L40" s="16">
        <f t="shared" si="10"/>
        <v>2.508</v>
      </c>
      <c r="M40" s="16">
        <f t="shared" si="10"/>
        <v>3.187</v>
      </c>
      <c r="N40" s="14">
        <f>SUM(B40:M40)</f>
        <v>24.651</v>
      </c>
    </row>
    <row r="41" spans="1:13" ht="25.5">
      <c r="A41" s="49" t="s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3" t="s">
        <v>2</v>
      </c>
      <c r="B42" s="16">
        <f aca="true" t="shared" si="11" ref="B42:M42">SUM(B43:B47)</f>
        <v>12.342</v>
      </c>
      <c r="C42" s="16">
        <f t="shared" si="11"/>
        <v>12.878</v>
      </c>
      <c r="D42" s="16">
        <f t="shared" si="11"/>
        <v>12.9</v>
      </c>
      <c r="E42" s="16">
        <f t="shared" si="11"/>
        <v>11.22</v>
      </c>
      <c r="F42" s="16">
        <f t="shared" si="11"/>
        <v>10.004</v>
      </c>
      <c r="G42" s="16">
        <f t="shared" si="11"/>
        <v>10.061</v>
      </c>
      <c r="H42" s="16">
        <f t="shared" si="11"/>
        <v>9.282</v>
      </c>
      <c r="I42" s="16">
        <f t="shared" si="11"/>
        <v>10.351</v>
      </c>
      <c r="J42" s="16">
        <f t="shared" si="11"/>
        <v>10.099</v>
      </c>
      <c r="K42" s="16">
        <f t="shared" si="11"/>
        <v>11.523</v>
      </c>
      <c r="L42" s="16">
        <f t="shared" si="11"/>
        <v>12.308</v>
      </c>
      <c r="M42" s="16">
        <f t="shared" si="11"/>
        <v>14.025</v>
      </c>
    </row>
    <row r="43" spans="1:13" ht="12.75">
      <c r="A43" s="4" t="s">
        <v>3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3" ht="12.75">
      <c r="A44" s="4" t="s">
        <v>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ht="12.75">
      <c r="A45" s="4" t="s">
        <v>5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</row>
    <row r="46" spans="1:13" ht="12.75">
      <c r="A46" s="4" t="s">
        <v>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</row>
    <row r="47" spans="1:14" ht="12.75">
      <c r="A47" s="4" t="s">
        <v>9</v>
      </c>
      <c r="B47" s="43">
        <v>12.342</v>
      </c>
      <c r="C47" s="43">
        <v>12.878</v>
      </c>
      <c r="D47" s="43">
        <v>12.9</v>
      </c>
      <c r="E47" s="43">
        <v>11.22</v>
      </c>
      <c r="F47" s="43">
        <v>10.004</v>
      </c>
      <c r="G47" s="43">
        <v>10.061</v>
      </c>
      <c r="H47" s="43">
        <v>9.282</v>
      </c>
      <c r="I47" s="43">
        <v>10.351</v>
      </c>
      <c r="J47" s="43">
        <v>10.099</v>
      </c>
      <c r="K47" s="43">
        <v>11.523</v>
      </c>
      <c r="L47" s="43">
        <v>12.308</v>
      </c>
      <c r="M47" s="43">
        <v>14.025</v>
      </c>
      <c r="N47" s="48" t="s">
        <v>16</v>
      </c>
    </row>
    <row r="48" spans="1:13" ht="24" customHeight="1">
      <c r="A48" s="5" t="s">
        <v>8</v>
      </c>
      <c r="B48" s="18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</row>
    <row r="49" spans="1:14" ht="12.75">
      <c r="A49" s="57" t="s">
        <v>39</v>
      </c>
      <c r="B49" s="16">
        <f aca="true" t="shared" si="12" ref="B49:M49">SUM(B43:B48)</f>
        <v>12.342</v>
      </c>
      <c r="C49" s="16">
        <f t="shared" si="12"/>
        <v>12.878</v>
      </c>
      <c r="D49" s="16">
        <f t="shared" si="12"/>
        <v>12.9</v>
      </c>
      <c r="E49" s="16">
        <f t="shared" si="12"/>
        <v>11.22</v>
      </c>
      <c r="F49" s="16">
        <f t="shared" si="12"/>
        <v>10.004</v>
      </c>
      <c r="G49" s="16">
        <f t="shared" si="12"/>
        <v>10.061</v>
      </c>
      <c r="H49" s="16">
        <f t="shared" si="12"/>
        <v>9.282</v>
      </c>
      <c r="I49" s="16">
        <f t="shared" si="12"/>
        <v>10.351</v>
      </c>
      <c r="J49" s="16">
        <f t="shared" si="12"/>
        <v>10.099</v>
      </c>
      <c r="K49" s="16">
        <f t="shared" si="12"/>
        <v>11.523</v>
      </c>
      <c r="L49" s="16">
        <f t="shared" si="12"/>
        <v>12.308</v>
      </c>
      <c r="M49" s="16">
        <f t="shared" si="12"/>
        <v>14.025</v>
      </c>
      <c r="N49" s="14">
        <f>SUM(B49:M49)</f>
        <v>136.993</v>
      </c>
    </row>
    <row r="50" spans="1:14" ht="12.75">
      <c r="A50" s="6" t="s">
        <v>13</v>
      </c>
      <c r="B50" s="21">
        <f>B13+B22+B31+B40+B49</f>
        <v>230743.28999999998</v>
      </c>
      <c r="C50" s="21">
        <f aca="true" t="shared" si="13" ref="C50:M50">C13+C22+C31+C40+C49</f>
        <v>207018.52099999995</v>
      </c>
      <c r="D50" s="21">
        <f t="shared" si="13"/>
        <v>222416.156</v>
      </c>
      <c r="E50" s="21">
        <f t="shared" si="13"/>
        <v>211620.71899999995</v>
      </c>
      <c r="F50" s="21">
        <f t="shared" si="13"/>
        <v>210833.77899999998</v>
      </c>
      <c r="G50" s="21">
        <f t="shared" si="13"/>
        <v>204510.64099999997</v>
      </c>
      <c r="H50" s="21">
        <f t="shared" si="13"/>
        <v>213092.175</v>
      </c>
      <c r="I50" s="21">
        <f t="shared" si="13"/>
        <v>209470.66799999998</v>
      </c>
      <c r="J50" s="21">
        <f t="shared" si="13"/>
        <v>210484.03199999995</v>
      </c>
      <c r="K50" s="21">
        <f t="shared" si="13"/>
        <v>219524.072</v>
      </c>
      <c r="L50" s="21">
        <f t="shared" si="13"/>
        <v>224066.91199999998</v>
      </c>
      <c r="M50" s="21">
        <f t="shared" si="13"/>
        <v>228029.57100000003</v>
      </c>
      <c r="N50" s="14">
        <f>SUM(B50:M50)</f>
        <v>2591810.536</v>
      </c>
    </row>
    <row r="51" spans="1:13" ht="12.75">
      <c r="A51" s="7" t="s">
        <v>7</v>
      </c>
      <c r="B51" s="22">
        <f>B12+B21+B30+B39+B48</f>
        <v>5354.857</v>
      </c>
      <c r="C51" s="22">
        <f aca="true" t="shared" si="14" ref="C51:M51">C12+C21+C30+C39+C48</f>
        <v>5023.365</v>
      </c>
      <c r="D51" s="22">
        <f t="shared" si="14"/>
        <v>4276.944</v>
      </c>
      <c r="E51" s="22">
        <f t="shared" si="14"/>
        <v>4389.386</v>
      </c>
      <c r="F51" s="22">
        <f t="shared" si="14"/>
        <v>4298.306</v>
      </c>
      <c r="G51" s="22">
        <f t="shared" si="14"/>
        <v>3587.626</v>
      </c>
      <c r="H51" s="22">
        <f t="shared" si="14"/>
        <v>3684.198</v>
      </c>
      <c r="I51" s="22">
        <f t="shared" si="14"/>
        <v>3780.966</v>
      </c>
      <c r="J51" s="22">
        <f t="shared" si="14"/>
        <v>4030.207</v>
      </c>
      <c r="K51" s="22">
        <f t="shared" si="14"/>
        <v>4191.398</v>
      </c>
      <c r="L51" s="22">
        <f t="shared" si="14"/>
        <v>4637.714</v>
      </c>
      <c r="M51" s="22">
        <f t="shared" si="14"/>
        <v>4828.091</v>
      </c>
    </row>
    <row r="52" spans="1:13" ht="35.25" customHeight="1">
      <c r="A52" s="19" t="s">
        <v>12</v>
      </c>
      <c r="B52" s="29"/>
      <c r="C52" s="54" t="s">
        <v>33</v>
      </c>
      <c r="D52" s="41"/>
      <c r="F52" s="15"/>
      <c r="G52" s="19"/>
      <c r="H52" s="19"/>
      <c r="I52" s="15"/>
      <c r="J52" s="15"/>
      <c r="K52" s="15"/>
      <c r="L52" s="15"/>
      <c r="M52" s="47"/>
    </row>
    <row r="53" spans="1:8" ht="33" customHeight="1" hidden="1">
      <c r="A53" s="64" t="s">
        <v>12</v>
      </c>
      <c r="B53" s="64"/>
      <c r="C53" s="30"/>
      <c r="D53" s="69"/>
      <c r="F53" s="65" t="s">
        <v>11</v>
      </c>
      <c r="G53" s="65"/>
      <c r="H53" s="65"/>
    </row>
    <row r="54" spans="1:13" s="69" customFormat="1" ht="12.75">
      <c r="A54" s="70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s="69" customFormat="1" ht="1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s="69" customFormat="1" ht="12.75">
      <c r="A56" s="73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s="69" customFormat="1" ht="12.75">
      <c r="A57" s="73"/>
      <c r="B57" s="74"/>
      <c r="C57" s="74"/>
      <c r="D57" s="74"/>
      <c r="E57" s="75"/>
      <c r="F57" s="75"/>
      <c r="G57" s="74"/>
      <c r="H57" s="74"/>
      <c r="I57" s="76"/>
      <c r="J57" s="76"/>
      <c r="K57" s="74"/>
      <c r="L57" s="74"/>
      <c r="M57" s="75"/>
    </row>
    <row r="58" spans="2:13" s="69" customFormat="1" ht="12.7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 s="69" customFormat="1" ht="12.7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 s="69" customFormat="1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ht="12.75">
      <c r="B61" s="14"/>
    </row>
    <row r="62" ht="12.75">
      <c r="B62" s="55"/>
    </row>
    <row r="63" spans="2:6" ht="12.75">
      <c r="B63" s="55"/>
      <c r="F63" t="s">
        <v>14</v>
      </c>
    </row>
    <row r="64" spans="2:13" ht="12.75">
      <c r="B64" s="5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7" ht="12.75">
      <c r="B67" s="56"/>
    </row>
  </sheetData>
  <sheetProtection/>
  <mergeCells count="7">
    <mergeCell ref="A1:K1"/>
    <mergeCell ref="A3:A4"/>
    <mergeCell ref="A5:B5"/>
    <mergeCell ref="A23:B23"/>
    <mergeCell ref="A53:B53"/>
    <mergeCell ref="F53:H53"/>
    <mergeCell ref="A14:B14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Касаткина Лариса Юрьевна</cp:lastModifiedBy>
  <cp:lastPrinted>2020-12-08T16:50:47Z</cp:lastPrinted>
  <dcterms:created xsi:type="dcterms:W3CDTF">2009-10-22T06:15:03Z</dcterms:created>
  <dcterms:modified xsi:type="dcterms:W3CDTF">2021-01-27T11:08:32Z</dcterms:modified>
  <cp:category/>
  <cp:version/>
  <cp:contentType/>
  <cp:contentStatus/>
</cp:coreProperties>
</file>